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U:\IFP_NEW\3_MAKRO\3_5_Vybor\2024\Makrovybor 2024-06-14\3-FINAL\"/>
    </mc:Choice>
  </mc:AlternateContent>
  <xr:revisionPtr revIDLastSave="0" documentId="13_ncr:1_{EA51B23A-1A0F-4AD3-BFC1-E92EF763BF6A}" xr6:coauthVersionLast="47" xr6:coauthVersionMax="47" xr10:uidLastSave="{00000000-0000-0000-0000-000000000000}"/>
  <bookViews>
    <workbookView xWindow="-28920" yWindow="-120" windowWidth="29040" windowHeight="17640" tabRatio="861" xr2:uid="{00000000-000D-0000-FFFF-FFFF00000000}"/>
  </bookViews>
  <sheets>
    <sheet name="Súhrnné indikátory" sheetId="1" r:id="rId1"/>
    <sheet name="Externé prostredie" sheetId="21" r:id="rId2"/>
    <sheet name="Hrubý domáci produkt" sheetId="4" r:id="rId3"/>
    <sheet name="Ponuková strana" sheetId="19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_xlnm.Print_Area" localSheetId="0">'Súhrnné indikátory'!$A$1:$Q$63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5" i="5" l="1"/>
  <c r="AA30" i="4"/>
  <c r="Z30" i="4"/>
  <c r="Y30" i="4"/>
  <c r="X30" i="4"/>
  <c r="C31" i="1" l="1"/>
  <c r="D31" i="1"/>
  <c r="Q48" i="17" l="1"/>
  <c r="S48" i="17"/>
  <c r="R47" i="17"/>
  <c r="T48" i="17"/>
  <c r="S47" i="17"/>
  <c r="U48" i="17"/>
  <c r="U47" i="17"/>
  <c r="W48" i="17"/>
  <c r="T47" i="17"/>
  <c r="V47" i="17"/>
  <c r="W47" i="17"/>
  <c r="V48" i="17"/>
  <c r="Q47" i="17"/>
  <c r="R48" i="17"/>
  <c r="A1" i="21" l="1"/>
  <c r="W46" i="17" l="1"/>
  <c r="W35" i="17"/>
  <c r="W54" i="17"/>
  <c r="W33" i="17"/>
  <c r="W39" i="17"/>
  <c r="W50" i="17"/>
  <c r="W32" i="17"/>
  <c r="I54" i="1"/>
  <c r="I53" i="1"/>
  <c r="W31" i="17" l="1"/>
  <c r="H54" i="1" l="1"/>
  <c r="H53" i="1"/>
  <c r="S46" i="17" l="1"/>
  <c r="U33" i="17"/>
  <c r="F32" i="17"/>
  <c r="H35" i="17"/>
  <c r="P35" i="17"/>
  <c r="K39" i="17"/>
  <c r="V32" i="17"/>
  <c r="J35" i="17"/>
  <c r="R35" i="17"/>
  <c r="H39" i="17"/>
  <c r="P39" i="17"/>
  <c r="L35" i="17"/>
  <c r="J39" i="17"/>
  <c r="R39" i="17"/>
  <c r="M32" i="17"/>
  <c r="S39" i="17"/>
  <c r="N32" i="17"/>
  <c r="G35" i="17"/>
  <c r="O35" i="17"/>
  <c r="M39" i="17"/>
  <c r="M33" i="17"/>
  <c r="I33" i="17"/>
  <c r="Q33" i="17"/>
  <c r="R50" i="17"/>
  <c r="K32" i="17"/>
  <c r="S35" i="17"/>
  <c r="J33" i="17"/>
  <c r="R33" i="17"/>
  <c r="I39" i="17"/>
  <c r="Q39" i="17"/>
  <c r="T54" i="17"/>
  <c r="T35" i="17"/>
  <c r="R54" i="17"/>
  <c r="V50" i="17"/>
  <c r="K35" i="17"/>
  <c r="V54" i="17"/>
  <c r="U54" i="17"/>
  <c r="M35" i="17"/>
  <c r="U35" i="17"/>
  <c r="U32" i="17"/>
  <c r="L33" i="17"/>
  <c r="S54" i="17"/>
  <c r="S32" i="17"/>
  <c r="H33" i="17"/>
  <c r="P33" i="17"/>
  <c r="T33" i="17"/>
  <c r="I35" i="17"/>
  <c r="Q35" i="17"/>
  <c r="F39" i="17"/>
  <c r="V46" i="17"/>
  <c r="S50" i="17"/>
  <c r="T46" i="17"/>
  <c r="F35" i="17"/>
  <c r="N35" i="17"/>
  <c r="V35" i="17"/>
  <c r="L32" i="17"/>
  <c r="T32" i="17"/>
  <c r="K33" i="17"/>
  <c r="S33" i="17"/>
  <c r="U39" i="17"/>
  <c r="G32" i="17"/>
  <c r="O32" i="17"/>
  <c r="N39" i="17"/>
  <c r="V39" i="17"/>
  <c r="G39" i="17"/>
  <c r="O39" i="17"/>
  <c r="U46" i="17"/>
  <c r="T50" i="17"/>
  <c r="R46" i="17"/>
  <c r="U50" i="17"/>
  <c r="F33" i="17"/>
  <c r="N33" i="17"/>
  <c r="V33" i="17"/>
  <c r="L39" i="17"/>
  <c r="T39" i="17"/>
  <c r="H32" i="17"/>
  <c r="P32" i="17"/>
  <c r="G33" i="17"/>
  <c r="O33" i="17"/>
  <c r="I32" i="17"/>
  <c r="Q32" i="17"/>
  <c r="J32" i="17"/>
  <c r="R32" i="17"/>
  <c r="Q54" i="17"/>
  <c r="Q50" i="17"/>
  <c r="Q46" i="17"/>
  <c r="K31" i="17" l="1"/>
  <c r="L31" i="17"/>
  <c r="U31" i="17"/>
  <c r="N31" i="17"/>
  <c r="G31" i="17"/>
  <c r="J31" i="17"/>
  <c r="Q31" i="17"/>
  <c r="I31" i="17"/>
  <c r="M31" i="17"/>
  <c r="V31" i="17"/>
  <c r="F31" i="17"/>
  <c r="R31" i="17"/>
  <c r="P31" i="17"/>
  <c r="O31" i="17"/>
  <c r="H31" i="17"/>
  <c r="S31" i="17"/>
  <c r="T31" i="17"/>
  <c r="G53" i="1"/>
  <c r="F53" i="1"/>
  <c r="E53" i="1"/>
  <c r="D53" i="1"/>
  <c r="C53" i="1"/>
  <c r="C54" i="1" l="1"/>
  <c r="E54" i="1"/>
  <c r="F54" i="1"/>
  <c r="G54" i="1"/>
  <c r="D54" i="1"/>
  <c r="A1" i="19"/>
  <c r="A1" i="18" l="1"/>
  <c r="A1" i="13"/>
  <c r="A1" i="15" l="1"/>
  <c r="A1" i="10" l="1"/>
  <c r="A1" i="7" l="1"/>
  <c r="A1" i="5"/>
  <c r="A1" i="6"/>
  <c r="A1" i="17" l="1"/>
  <c r="A1" i="4"/>
  <c r="G26" i="5" l="1"/>
  <c r="E26" i="5" l="1"/>
  <c r="M26" i="5"/>
  <c r="O26" i="5"/>
  <c r="P26" i="5"/>
  <c r="N26" i="5"/>
  <c r="Q26" i="5"/>
  <c r="F26" i="5"/>
  <c r="K26" i="5"/>
  <c r="H26" i="5"/>
  <c r="D26" i="5"/>
  <c r="I26" i="5" l="1"/>
  <c r="J26" i="5"/>
  <c r="S26" i="5"/>
  <c r="R26" i="5"/>
  <c r="L26" i="5"/>
  <c r="T26" i="5" l="1"/>
  <c r="U26" i="5" l="1"/>
  <c r="V26" i="5" l="1"/>
  <c r="W26" i="5" l="1"/>
  <c r="J31" i="1" l="1"/>
  <c r="M9" i="13" l="1"/>
  <c r="M12" i="13"/>
  <c r="M17" i="13" l="1"/>
  <c r="K12" i="13" l="1"/>
  <c r="K9" i="13"/>
  <c r="I9" i="13" l="1"/>
  <c r="I12" i="13"/>
  <c r="I17" i="13" l="1"/>
  <c r="H17" i="13" l="1"/>
  <c r="G9" i="13" l="1"/>
  <c r="G12" i="13"/>
  <c r="E12" i="13" l="1"/>
  <c r="E9" i="13"/>
  <c r="G17" i="13"/>
  <c r="G18" i="13" s="1"/>
  <c r="G15" i="13"/>
  <c r="C17" i="13"/>
  <c r="F17" i="13" l="1"/>
  <c r="E15" i="13" l="1"/>
  <c r="E17" i="13"/>
  <c r="E18" i="13" s="1"/>
  <c r="C9" i="13" l="1"/>
  <c r="C12" i="13"/>
  <c r="D17" i="13" l="1"/>
  <c r="C18" i="13" s="1"/>
  <c r="C15" i="13"/>
  <c r="E55" i="5" l="1"/>
  <c r="H55" i="5"/>
  <c r="G55" i="5"/>
  <c r="I55" i="5"/>
  <c r="D55" i="5"/>
  <c r="K55" i="5"/>
  <c r="L55" i="5"/>
  <c r="F55" i="5"/>
  <c r="M55" i="5"/>
  <c r="C55" i="5"/>
  <c r="J55" i="5"/>
  <c r="N55" i="5"/>
  <c r="G24" i="6" l="1"/>
  <c r="K24" i="6"/>
  <c r="M24" i="6"/>
  <c r="J24" i="6"/>
  <c r="F24" i="6"/>
  <c r="E24" i="6"/>
  <c r="N24" i="6"/>
  <c r="I24" i="6"/>
  <c r="H24" i="6"/>
  <c r="D24" i="6"/>
  <c r="L24" i="6"/>
  <c r="C24" i="6"/>
  <c r="O55" i="5" l="1"/>
  <c r="O24" i="6" l="1"/>
  <c r="P55" i="5" l="1"/>
  <c r="P24" i="6" l="1"/>
  <c r="E65" i="5" l="1"/>
  <c r="D65" i="5"/>
  <c r="C65" i="5"/>
  <c r="H65" i="5" l="1"/>
  <c r="L65" i="5"/>
  <c r="J65" i="5"/>
  <c r="N65" i="5"/>
  <c r="F65" i="5"/>
  <c r="M65" i="5"/>
  <c r="O65" i="5"/>
  <c r="K65" i="5"/>
  <c r="I65" i="5"/>
  <c r="G65" i="5"/>
  <c r="N31" i="1" l="1"/>
  <c r="J17" i="13"/>
  <c r="I18" i="13" s="1"/>
  <c r="I15" i="13"/>
  <c r="K17" i="13" l="1"/>
  <c r="O17" i="13"/>
  <c r="Q24" i="6" l="1"/>
  <c r="Q55" i="5"/>
  <c r="L17" i="13" l="1"/>
  <c r="K18" i="13" s="1"/>
  <c r="K15" i="13"/>
  <c r="Q26" i="6" l="1"/>
  <c r="P26" i="6" l="1"/>
  <c r="G26" i="6" l="1"/>
  <c r="M26" i="6"/>
  <c r="D26" i="6"/>
  <c r="L26" i="6"/>
  <c r="K26" i="6"/>
  <c r="H26" i="6"/>
  <c r="O26" i="6"/>
  <c r="C26" i="6"/>
  <c r="I26" i="6"/>
  <c r="E26" i="6"/>
  <c r="J26" i="6"/>
  <c r="F26" i="6"/>
  <c r="N26" i="6"/>
  <c r="C41" i="1" l="1"/>
  <c r="O16" i="6" l="1"/>
  <c r="H16" i="6"/>
  <c r="G16" i="6"/>
  <c r="N16" i="6"/>
  <c r="D16" i="6"/>
  <c r="I16" i="6"/>
  <c r="L16" i="6"/>
  <c r="K16" i="6"/>
  <c r="E16" i="6"/>
  <c r="F16" i="6"/>
  <c r="P16" i="6"/>
  <c r="Q16" i="6"/>
  <c r="C16" i="6"/>
  <c r="J16" i="6"/>
  <c r="M16" i="6"/>
  <c r="R16" i="6"/>
  <c r="N17" i="13" l="1"/>
  <c r="M18" i="13" s="1"/>
  <c r="M15" i="13"/>
  <c r="R24" i="6" l="1"/>
  <c r="D41" i="1"/>
  <c r="R26" i="6" l="1"/>
  <c r="P65" i="5" l="1"/>
  <c r="Q65" i="5" l="1"/>
  <c r="R65" i="5" l="1"/>
  <c r="AG12" i="13" l="1"/>
  <c r="Y12" i="13"/>
  <c r="Q12" i="13"/>
  <c r="O12" i="13"/>
  <c r="U12" i="13" l="1"/>
  <c r="AC12" i="13"/>
  <c r="S12" i="13"/>
  <c r="AA12" i="13"/>
  <c r="W12" i="13"/>
  <c r="AE12" i="13"/>
  <c r="Q15" i="13" l="1"/>
  <c r="O15" i="13"/>
  <c r="E41" i="1" l="1"/>
  <c r="S15" i="13"/>
  <c r="U15" i="13"/>
  <c r="W15" i="13" l="1"/>
  <c r="F41" i="1"/>
  <c r="Y15" i="13"/>
  <c r="AC15" i="13" l="1"/>
  <c r="G41" i="1"/>
  <c r="AA15" i="13"/>
  <c r="AG15" i="13" l="1"/>
  <c r="H41" i="1" l="1"/>
  <c r="AE15" i="13"/>
  <c r="I41" i="1" l="1"/>
  <c r="L31" i="1" l="1"/>
  <c r="K31" i="1"/>
  <c r="M31" i="1"/>
  <c r="O31" i="1" l="1"/>
  <c r="Q31" i="1"/>
  <c r="P31" i="1"/>
  <c r="R17" i="13" l="1"/>
  <c r="Q9" i="13"/>
  <c r="Q17" i="13"/>
  <c r="Q18" i="13" s="1"/>
  <c r="O9" i="13"/>
  <c r="P17" i="13"/>
  <c r="O18" i="13" s="1"/>
  <c r="E31" i="1" l="1"/>
  <c r="S16" i="6"/>
  <c r="S55" i="5"/>
  <c r="S24" i="6"/>
  <c r="S26" i="6"/>
  <c r="S17" i="13" l="1"/>
  <c r="W17" i="13"/>
  <c r="AA17" i="13" l="1"/>
  <c r="X17" i="13" l="1"/>
  <c r="W18" i="13" s="1"/>
  <c r="W9" i="13"/>
  <c r="T17" i="13"/>
  <c r="S18" i="13" s="1"/>
  <c r="S9" i="13"/>
  <c r="AE17" i="13"/>
  <c r="AB17" i="13" l="1"/>
  <c r="AA18" i="13" s="1"/>
  <c r="AA9" i="13"/>
  <c r="AF17" i="13" l="1"/>
  <c r="AE18" i="13" s="1"/>
  <c r="AE9" i="13"/>
  <c r="Z17" i="13" l="1"/>
  <c r="V17" i="13"/>
  <c r="Y9" i="13"/>
  <c r="Y17" i="13"/>
  <c r="Y18" i="13" s="1"/>
  <c r="U9" i="13"/>
  <c r="U17" i="13"/>
  <c r="U18" i="13" s="1"/>
  <c r="AD17" i="13" l="1"/>
  <c r="AC9" i="13"/>
  <c r="AC17" i="13"/>
  <c r="AC18" i="13" s="1"/>
  <c r="AH17" i="13"/>
  <c r="AG9" i="13" l="1"/>
  <c r="AG17" i="13"/>
  <c r="AG18" i="13" s="1"/>
  <c r="F31" i="1" l="1"/>
  <c r="T24" i="6"/>
  <c r="T55" i="5"/>
  <c r="T26" i="6"/>
  <c r="G31" i="1" l="1"/>
  <c r="U55" i="5"/>
  <c r="U24" i="6"/>
  <c r="U26" i="6"/>
  <c r="H31" i="1" l="1"/>
  <c r="V55" i="5"/>
  <c r="V24" i="6"/>
  <c r="V26" i="6"/>
  <c r="I31" i="1" l="1"/>
  <c r="W24" i="6"/>
  <c r="W55" i="5"/>
  <c r="W26" i="6"/>
  <c r="S65" i="5" l="1"/>
  <c r="T65" i="5" l="1"/>
  <c r="U65" i="5" l="1"/>
  <c r="V65" i="5" l="1"/>
  <c r="W65" i="5" l="1"/>
  <c r="I20" i="15" l="1"/>
  <c r="S20" i="15"/>
  <c r="P20" i="15"/>
  <c r="L20" i="15"/>
  <c r="H20" i="15"/>
  <c r="Q20" i="15"/>
  <c r="G20" i="15"/>
  <c r="E20" i="15"/>
  <c r="K20" i="15"/>
  <c r="M20" i="15"/>
  <c r="F20" i="15"/>
  <c r="R20" i="15"/>
  <c r="J20" i="15"/>
  <c r="N20" i="15"/>
  <c r="O20" i="15"/>
  <c r="J14" i="6" l="1"/>
  <c r="H14" i="6"/>
  <c r="G14" i="6"/>
  <c r="N14" i="6"/>
  <c r="I14" i="6"/>
  <c r="L14" i="6"/>
  <c r="O14" i="6"/>
  <c r="C14" i="6"/>
  <c r="M14" i="6"/>
  <c r="K14" i="6"/>
  <c r="F14" i="6"/>
  <c r="E14" i="6"/>
  <c r="P14" i="6"/>
  <c r="D14" i="6"/>
  <c r="Q14" i="6" l="1"/>
  <c r="T20" i="15" l="1"/>
  <c r="R14" i="6" l="1"/>
  <c r="U20" i="15" l="1"/>
  <c r="V20" i="15" l="1"/>
  <c r="W20" i="15" l="1"/>
  <c r="X20" i="15" l="1"/>
  <c r="Y20" i="15" l="1"/>
  <c r="S14" i="6" l="1"/>
  <c r="T14" i="6" l="1"/>
  <c r="U14" i="6" l="1"/>
  <c r="U16" i="6" l="1"/>
  <c r="T16" i="6"/>
  <c r="V14" i="6" l="1"/>
  <c r="V16" i="6" l="1"/>
  <c r="W16" i="6"/>
  <c r="W14" i="6"/>
</calcChain>
</file>

<file path=xl/sharedStrings.xml><?xml version="1.0" encoding="utf-8"?>
<sst xmlns="http://schemas.openxmlformats.org/spreadsheetml/2006/main" count="998" uniqueCount="220">
  <si>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</si>
  <si>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</si>
  <si>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</si>
  <si>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</si>
  <si>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</si>
  <si>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</si>
  <si>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</si>
  <si>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</si>
  <si>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</si>
  <si>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</si>
  <si>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</si>
  <si>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</si>
  <si>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</si>
  <si>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</si>
  <si>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</si>
  <si>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</si>
  <si>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</si>
  <si>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</si>
  <si>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</si>
  <si>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</si>
  <si>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</si>
  <si>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</si>
  <si>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</si>
  <si>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</si>
  <si>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</si>
  <si>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</si>
  <si>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</si>
  <si>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</si>
  <si>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</si>
  <si>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</si>
  <si>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</si>
  <si>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</si>
  <si>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</si>
  <si>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</si>
  <si>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</si>
  <si>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</si>
  <si>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</si>
  <si>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</si>
  <si>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</si>
  <si>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</si>
  <si>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</si>
  <si>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</si>
  <si>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</si>
  <si>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</si>
  <si>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</si>
  <si>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</si>
  <si>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</si>
  <si>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</si>
  <si>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</si>
  <si>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</si>
  <si>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</si>
  <si>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</si>
  <si>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</si>
  <si>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</si>
  <si>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</si>
  <si>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</si>
  <si>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</si>
  <si>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</si>
  <si>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</si>
  <si>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 xml:space="preserve">Povinné ukazovatele 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</si>
  <si>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</si>
  <si>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</si>
  <si>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</si>
  <si>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</si>
  <si>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</si>
  <si>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</si>
  <si>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</si>
  <si>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</si>
  <si>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</si>
  <si>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</si>
  <si>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</si>
  <si>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</si>
  <si>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</si>
  <si>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</si>
  <si>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</si>
  <si>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</si>
  <si>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</si>
  <si>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</si>
  <si>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</si>
  <si>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</si>
  <si>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</si>
  <si>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</si>
  <si>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</si>
  <si>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</si>
  <si>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</si>
  <si>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</si>
  <si>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</si>
  <si>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</si>
  <si>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</si>
  <si>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</si>
  <si>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</si>
  <si>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</si>
  <si>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</si>
  <si>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</si>
  <si>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</si>
  <si>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</si>
  <si>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</si>
  <si>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</si>
  <si>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</si>
  <si>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</si>
  <si>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</si>
  <si>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</si>
  <si>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</si>
  <si>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</si>
  <si>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</si>
  <si>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</si>
  <si>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</si>
  <si>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</si>
  <si>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</si>
  <si>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</si>
  <si>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</si>
  <si>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</si>
  <si>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</si>
  <si>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</si>
  <si>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</si>
  <si>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</si>
  <si>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</si>
  <si>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</si>
  <si>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</si>
  <si>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</si>
  <si>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</si>
  <si>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</si>
  <si>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</si>
  <si>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</si>
  <si>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</si>
  <si>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</si>
  <si>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</si>
  <si>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</si>
  <si>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</si>
  <si>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</si>
  <si>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</si>
  <si>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</si>
  <si>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</si>
  <si>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</si>
  <si>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</si>
  <si>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</si>
  <si>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</si>
  <si>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</si>
  <si>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</si>
  <si>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</si>
  <si>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</si>
  <si>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</si>
  <si>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</si>
  <si>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</si>
  <si>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</si>
  <si>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</si>
  <si>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</si>
  <si>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</si>
  <si>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</si>
  <si>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</si>
  <si>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</si>
  <si>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</si>
  <si>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</si>
  <si>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</si>
  <si>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</si>
  <si>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</si>
  <si>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</si>
  <si>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</si>
  <si>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</si>
  <si>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</si>
  <si>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</si>
  <si>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</si>
  <si>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</si>
  <si>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</si>
  <si>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</si>
  <si>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</si>
  <si>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</si>
  <si>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</si>
  <si>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</si>
  <si>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</si>
  <si>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</si>
  <si>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</si>
  <si>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</si>
  <si>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</si>
  <si>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</si>
  <si>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</si>
  <si>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</si>
  <si>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</si>
  <si>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</si>
  <si>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</si>
  <si>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</si>
  <si>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</si>
  <si>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</si>
  <si>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</si>
  <si>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</si>
  <si>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</si>
  <si>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</si>
  <si>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</si>
  <si>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</si>
  <si>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</si>
  <si>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</si>
  <si>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</si>
  <si>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</si>
  <si>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</si>
  <si>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</si>
  <si>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</si>
  <si>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</si>
  <si>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</si>
  <si>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</si>
  <si>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</si>
  <si>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</si>
  <si>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</si>
  <si>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</si>
  <si>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</si>
  <si>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</si>
  <si>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</si>
  <si>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</si>
  <si>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</si>
  <si>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</si>
  <si>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Spolufinancovanie eurofondov</t>
  </si>
  <si>
    <t>Čerpanie prostriedkov Plánu obnovy s DPH  (mil. EUR)</t>
  </si>
  <si>
    <t>Kompenzácie verejnej správy</t>
  </si>
  <si>
    <t>Medzispotreba verejnej správy</t>
  </si>
  <si>
    <t>Fixné investície verejnej správy</t>
  </si>
  <si>
    <t>Naturálne socíálne transfery</t>
  </si>
  <si>
    <t>Sociálne transfery</t>
  </si>
  <si>
    <t>Investície domácností</t>
  </si>
  <si>
    <t>Čerpanie prostriedkov Plánu obnovy bez DPH  (mil. EUR)</t>
  </si>
  <si>
    <t>Zahraniční pracovníci, tis. osôb</t>
  </si>
  <si>
    <t>69. zasadnutie Výboru pre makroekonomické prognózy, 14.6.2024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</si>
</sst>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</numFmts>
  <fonts count="85" x14ac:knownFonts="1"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i/>
      <sz val="10"/>
      <name val="Times New Roman"/>
      <family val="1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sz val="8"/>
      <name val="Arial Narrow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4" fontId="7" fillId="33" borderId="16" applyNumberFormat="0" applyProtection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/>
    <xf numFmtId="0" fontId="2" fillId="0" borderId="0">
      <alignment vertical="center"/>
    </xf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/>
    <xf numFmtId="0" fontId="2" fillId="0" borderId="0">
      <alignment vertical="center"/>
    </xf>
    <xf numFmtId="0" fontId="2" fillId="0" borderId="0" applyNumberFormat="0" applyFont="0" applyFill="0" applyBorder="0" applyAlignment="0" applyProtection="0"/>
    <xf numFmtId="0" fontId="9" fillId="0" borderId="0"/>
    <xf numFmtId="0" fontId="2" fillId="0" borderId="0">
      <alignment vertical="center"/>
    </xf>
    <xf numFmtId="9" fontId="13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9" fillId="0" borderId="0"/>
    <xf numFmtId="0" fontId="2" fillId="0" borderId="0" applyNumberFormat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10" applyNumberFormat="0" applyAlignment="0" applyProtection="0"/>
    <xf numFmtId="0" fontId="22" fillId="6" borderId="11" applyNumberFormat="0" applyAlignment="0" applyProtection="0"/>
    <xf numFmtId="0" fontId="23" fillId="6" borderId="10" applyNumberFormat="0" applyAlignment="0" applyProtection="0"/>
    <xf numFmtId="0" fontId="24" fillId="0" borderId="12" applyNumberFormat="0" applyFill="0" applyAlignment="0" applyProtection="0"/>
    <xf numFmtId="0" fontId="25" fillId="7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32" borderId="0" applyNumberFormat="0" applyBorder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8" borderId="14" applyNumberFormat="0" applyFont="0" applyAlignment="0" applyProtection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0" borderId="0"/>
    <xf numFmtId="0" fontId="3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>
      <alignment vertical="center"/>
    </xf>
    <xf numFmtId="9" fontId="2" fillId="0" borderId="0" applyFont="0" applyFill="0" applyBorder="0" applyAlignment="0" applyProtection="0"/>
    <xf numFmtId="0" fontId="35" fillId="46" borderId="0" applyNumberFormat="0" applyBorder="0" applyAlignment="0" applyProtection="0"/>
    <xf numFmtId="0" fontId="34" fillId="40" borderId="0" applyNumberFormat="0" applyBorder="0" applyAlignment="0" applyProtection="0"/>
    <xf numFmtId="0" fontId="35" fillId="42" borderId="0" applyNumberFormat="0" applyBorder="0" applyAlignment="0" applyProtection="0"/>
    <xf numFmtId="0" fontId="2" fillId="0" borderId="0"/>
    <xf numFmtId="0" fontId="40" fillId="36" borderId="0" applyNumberFormat="0" applyBorder="0" applyAlignment="0" applyProtection="0"/>
    <xf numFmtId="0" fontId="2" fillId="0" borderId="0"/>
    <xf numFmtId="0" fontId="34" fillId="54" borderId="23" applyNumberFormat="0" applyFont="0" applyAlignment="0" applyProtection="0"/>
    <xf numFmtId="0" fontId="2" fillId="0" borderId="0"/>
    <xf numFmtId="0" fontId="49" fillId="0" borderId="2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8" fillId="53" borderId="18" applyNumberFormat="0" applyAlignment="0" applyProtection="0"/>
    <xf numFmtId="0" fontId="30" fillId="0" borderId="0"/>
    <xf numFmtId="0" fontId="2" fillId="0" borderId="0"/>
    <xf numFmtId="9" fontId="2" fillId="0" borderId="0" applyFont="0" applyFill="0" applyBorder="0" applyAlignment="0" applyProtection="0"/>
    <xf numFmtId="0" fontId="35" fillId="45" borderId="0" applyNumberFormat="0" applyBorder="0" applyAlignment="0" applyProtection="0"/>
    <xf numFmtId="0" fontId="34" fillId="36" borderId="0" applyNumberFormat="0" applyBorder="0" applyAlignment="0" applyProtection="0"/>
    <xf numFmtId="0" fontId="35" fillId="50" borderId="0" applyNumberFormat="0" applyBorder="0" applyAlignment="0" applyProtection="0"/>
    <xf numFmtId="0" fontId="2" fillId="0" borderId="0"/>
    <xf numFmtId="0" fontId="2" fillId="0" borderId="0"/>
    <xf numFmtId="0" fontId="34" fillId="40" borderId="0" applyNumberFormat="0" applyBorder="0" applyAlignment="0" applyProtection="0"/>
    <xf numFmtId="0" fontId="2" fillId="0" borderId="0"/>
    <xf numFmtId="0" fontId="44" fillId="39" borderId="17" applyNumberFormat="0" applyAlignment="0" applyProtection="0"/>
    <xf numFmtId="0" fontId="2" fillId="0" borderId="0"/>
    <xf numFmtId="0" fontId="34" fillId="42" borderId="0" applyNumberFormat="0" applyBorder="0" applyAlignment="0" applyProtection="0"/>
    <xf numFmtId="0" fontId="2" fillId="0" borderId="0"/>
    <xf numFmtId="0" fontId="45" fillId="0" borderId="2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47" fillId="52" borderId="24" applyNumberFormat="0" applyAlignment="0" applyProtection="0"/>
    <xf numFmtId="0" fontId="43" fillId="0" borderId="21" applyNumberFormat="0" applyFill="0" applyAlignment="0" applyProtection="0"/>
    <xf numFmtId="0" fontId="34" fillId="43" borderId="0" applyNumberFormat="0" applyBorder="0" applyAlignment="0" applyProtection="0"/>
    <xf numFmtId="0" fontId="41" fillId="0" borderId="19" applyNumberFormat="0" applyFill="0" applyAlignment="0" applyProtection="0"/>
    <xf numFmtId="0" fontId="34" fillId="41" borderId="0" applyNumberFormat="0" applyBorder="0" applyAlignment="0" applyProtection="0"/>
    <xf numFmtId="0" fontId="2" fillId="0" borderId="0"/>
    <xf numFmtId="0" fontId="35" fillId="48" borderId="0" applyNumberFormat="0" applyBorder="0" applyAlignment="0" applyProtection="0"/>
    <xf numFmtId="0" fontId="37" fillId="52" borderId="17" applyNumberFormat="0" applyAlignment="0" applyProtection="0"/>
    <xf numFmtId="0" fontId="34" fillId="38" borderId="0" applyNumberFormat="0" applyBorder="0" applyAlignment="0" applyProtection="0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35" fillId="46" borderId="0" applyNumberFormat="0" applyBorder="0" applyAlignment="0" applyProtection="0"/>
    <xf numFmtId="0" fontId="35" fillId="4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2" fillId="0" borderId="0"/>
    <xf numFmtId="0" fontId="3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5" fillId="49" borderId="0" applyNumberFormat="0" applyBorder="0" applyAlignment="0" applyProtection="0"/>
    <xf numFmtId="0" fontId="3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35" borderId="0" applyNumberFormat="0" applyBorder="0" applyAlignment="0" applyProtection="0"/>
    <xf numFmtId="0" fontId="35" fillId="47" borderId="0" applyNumberFormat="0" applyBorder="0" applyAlignment="0" applyProtection="0"/>
    <xf numFmtId="0" fontId="35" fillId="44" borderId="0" applyNumberFormat="0" applyBorder="0" applyAlignment="0" applyProtection="0"/>
    <xf numFmtId="9" fontId="2" fillId="0" borderId="0" applyFont="0" applyFill="0" applyBorder="0" applyAlignment="0" applyProtection="0"/>
    <xf numFmtId="0" fontId="46" fillId="33" borderId="0" applyNumberFormat="0" applyBorder="0" applyAlignment="0" applyProtection="0"/>
    <xf numFmtId="0" fontId="34" fillId="34" borderId="0" applyNumberFormat="0" applyBorder="0" applyAlignment="0" applyProtection="0"/>
    <xf numFmtId="0" fontId="2" fillId="0" borderId="0"/>
    <xf numFmtId="0" fontId="32" fillId="0" borderId="0"/>
    <xf numFmtId="167" fontId="2" fillId="0" borderId="0" applyFill="0" applyBorder="0" applyAlignment="0" applyProtection="0"/>
    <xf numFmtId="0" fontId="3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/>
    <xf numFmtId="0" fontId="35" fillId="45" borderId="0" applyNumberFormat="0" applyBorder="0" applyAlignment="0" applyProtection="0"/>
    <xf numFmtId="0" fontId="34" fillId="39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>
      <alignment vertical="center"/>
    </xf>
    <xf numFmtId="9" fontId="2" fillId="0" borderId="0" applyFont="0" applyFill="0" applyBorder="0" applyAlignment="0" applyProtection="0"/>
    <xf numFmtId="0" fontId="3" fillId="0" borderId="0"/>
    <xf numFmtId="9" fontId="32" fillId="0" borderId="0" applyFont="0" applyFill="0" applyBorder="0" applyAlignment="0" applyProtection="0"/>
    <xf numFmtId="0" fontId="30" fillId="0" borderId="0"/>
  </cellStyleXfs>
  <cellXfs count="549">
    <xf numFmtId="0" fontId="0" fillId="0" borderId="0" xfId="0"/>
    <xf numFmtId="0" fontId="1" fillId="55" borderId="5" xfId="0" applyFont="1" applyFill="1" applyBorder="1" applyAlignment="1">
      <alignment horizontal="center"/>
    </xf>
    <xf numFmtId="0" fontId="1" fillId="55" borderId="3" xfId="0" applyFont="1" applyFill="1" applyBorder="1" applyAlignment="1">
      <alignment horizontal="center"/>
    </xf>
    <xf numFmtId="0" fontId="1" fillId="55" borderId="1" xfId="0" applyFont="1" applyFill="1" applyBorder="1" applyAlignment="1">
      <alignment horizontal="center"/>
    </xf>
    <xf numFmtId="0" fontId="51" fillId="0" borderId="2" xfId="0" applyFont="1" applyBorder="1"/>
    <xf numFmtId="0" fontId="55" fillId="0" borderId="2" xfId="0" applyFont="1" applyBorder="1"/>
    <xf numFmtId="0" fontId="54" fillId="0" borderId="1" xfId="0" applyFont="1" applyBorder="1" applyAlignment="1">
      <alignment horizontal="center"/>
    </xf>
    <xf numFmtId="0" fontId="57" fillId="0" borderId="0" xfId="0" applyFont="1"/>
    <xf numFmtId="0" fontId="57" fillId="0" borderId="36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0" xfId="0" applyFont="1" applyBorder="1"/>
    <xf numFmtId="0" fontId="57" fillId="0" borderId="1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4" xfId="0" applyFont="1" applyBorder="1"/>
    <xf numFmtId="0" fontId="57" fillId="0" borderId="2" xfId="0" applyFont="1" applyBorder="1"/>
    <xf numFmtId="0" fontId="58" fillId="0" borderId="2" xfId="0" applyFont="1" applyBorder="1"/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8" fillId="0" borderId="0" xfId="0" applyFont="1" applyFill="1" applyBorder="1"/>
    <xf numFmtId="0" fontId="57" fillId="0" borderId="2" xfId="0" applyFont="1" applyFill="1" applyBorder="1"/>
    <xf numFmtId="0" fontId="57" fillId="0" borderId="4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/>
    </xf>
    <xf numFmtId="165" fontId="58" fillId="0" borderId="5" xfId="0" applyNumberFormat="1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65" fontId="57" fillId="0" borderId="36" xfId="0" applyNumberFormat="1" applyFont="1" applyFill="1" applyBorder="1" applyAlignment="1">
      <alignment horizontal="center"/>
    </xf>
    <xf numFmtId="165" fontId="57" fillId="0" borderId="35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5" fontId="57" fillId="0" borderId="2" xfId="0" applyNumberFormat="1" applyFont="1" applyFill="1" applyBorder="1" applyAlignment="1">
      <alignment horizontal="center"/>
    </xf>
    <xf numFmtId="0" fontId="57" fillId="0" borderId="3" xfId="0" applyFont="1" applyBorder="1"/>
    <xf numFmtId="0" fontId="57" fillId="0" borderId="5" xfId="0" applyFont="1" applyBorder="1"/>
    <xf numFmtId="0" fontId="57" fillId="0" borderId="1" xfId="0" applyFont="1" applyBorder="1"/>
    <xf numFmtId="0" fontId="57" fillId="0" borderId="0" xfId="0" applyFont="1" applyAlignment="1">
      <alignment horizontal="center"/>
    </xf>
    <xf numFmtId="0" fontId="57" fillId="0" borderId="34" xfId="0" applyFont="1" applyBorder="1" applyAlignment="1">
      <alignment horizontal="center"/>
    </xf>
    <xf numFmtId="0" fontId="57" fillId="0" borderId="35" xfId="0" applyFont="1" applyBorder="1" applyAlignment="1">
      <alignment horizontal="right"/>
    </xf>
    <xf numFmtId="0" fontId="57" fillId="0" borderId="36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7" fillId="0" borderId="2" xfId="0" applyFont="1" applyBorder="1" applyAlignment="1">
      <alignment horizontal="right"/>
    </xf>
    <xf numFmtId="0" fontId="62" fillId="0" borderId="4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7" fillId="0" borderId="0" xfId="0" applyFont="1" applyFill="1" applyBorder="1"/>
    <xf numFmtId="2" fontId="58" fillId="0" borderId="4" xfId="0" applyNumberFormat="1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166" fontId="66" fillId="0" borderId="0" xfId="1365" applyNumberFormat="1" applyFont="1" applyAlignment="1">
      <alignment horizontal="center"/>
    </xf>
    <xf numFmtId="0" fontId="57" fillId="0" borderId="34" xfId="0" applyFont="1" applyBorder="1"/>
    <xf numFmtId="0" fontId="57" fillId="0" borderId="36" xfId="0" applyFont="1" applyBorder="1" applyAlignment="1">
      <alignment horizontal="right"/>
    </xf>
    <xf numFmtId="0" fontId="57" fillId="0" borderId="36" xfId="0" applyFont="1" applyBorder="1"/>
    <xf numFmtId="0" fontId="57" fillId="0" borderId="0" xfId="0" applyFont="1" applyBorder="1" applyAlignment="1">
      <alignment horizontal="right"/>
    </xf>
    <xf numFmtId="0" fontId="62" fillId="0" borderId="36" xfId="0" applyFont="1" applyBorder="1" applyAlignment="1">
      <alignment horizontal="center" vertical="center"/>
    </xf>
    <xf numFmtId="0" fontId="51" fillId="0" borderId="0" xfId="0" applyFont="1" applyBorder="1"/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67" fillId="0" borderId="2" xfId="0" applyFont="1" applyBorder="1"/>
    <xf numFmtId="165" fontId="65" fillId="0" borderId="4" xfId="0" applyNumberFormat="1" applyFont="1" applyBorder="1" applyAlignment="1">
      <alignment horizontal="center"/>
    </xf>
    <xf numFmtId="165" fontId="65" fillId="0" borderId="0" xfId="0" applyNumberFormat="1" applyFont="1" applyBorder="1" applyAlignment="1">
      <alignment horizontal="center"/>
    </xf>
    <xf numFmtId="0" fontId="67" fillId="0" borderId="3" xfId="0" applyFont="1" applyBorder="1"/>
    <xf numFmtId="0" fontId="67" fillId="0" borderId="35" xfId="0" applyFont="1" applyBorder="1"/>
    <xf numFmtId="0" fontId="62" fillId="0" borderId="36" xfId="0" applyFont="1" applyBorder="1" applyAlignment="1">
      <alignment horizontal="center"/>
    </xf>
    <xf numFmtId="165" fontId="65" fillId="0" borderId="36" xfId="0" applyNumberFormat="1" applyFont="1" applyBorder="1" applyAlignment="1">
      <alignment horizontal="center"/>
    </xf>
    <xf numFmtId="0" fontId="58" fillId="0" borderId="0" xfId="0" applyFont="1" applyBorder="1"/>
    <xf numFmtId="0" fontId="57" fillId="0" borderId="40" xfId="0" applyFont="1" applyBorder="1"/>
    <xf numFmtId="0" fontId="67" fillId="0" borderId="6" xfId="0" applyFont="1" applyBorder="1"/>
    <xf numFmtId="0" fontId="62" fillId="0" borderId="2" xfId="0" applyFont="1" applyBorder="1" applyAlignment="1">
      <alignment horizontal="left"/>
    </xf>
    <xf numFmtId="0" fontId="65" fillId="0" borderId="2" xfId="0" applyFont="1" applyFill="1" applyBorder="1"/>
    <xf numFmtId="0" fontId="57" fillId="0" borderId="6" xfId="0" applyFont="1" applyBorder="1"/>
    <xf numFmtId="0" fontId="58" fillId="0" borderId="36" xfId="0" applyFont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6" fillId="0" borderId="2" xfId="0" applyFont="1" applyBorder="1"/>
    <xf numFmtId="0" fontId="57" fillId="0" borderId="2" xfId="0" applyFont="1" applyBorder="1" applyAlignment="1">
      <alignment horizontal="left"/>
    </xf>
    <xf numFmtId="0" fontId="57" fillId="55" borderId="2" xfId="0" applyFont="1" applyFill="1" applyBorder="1" applyAlignment="1">
      <alignment horizontal="right"/>
    </xf>
    <xf numFmtId="0" fontId="57" fillId="0" borderId="35" xfId="0" applyFont="1" applyBorder="1"/>
    <xf numFmtId="0" fontId="57" fillId="55" borderId="2" xfId="0" applyFont="1" applyFill="1" applyBorder="1"/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7" fillId="0" borderId="4" xfId="0" applyNumberFormat="1" applyFont="1" applyFill="1" applyBorder="1" applyAlignment="1">
      <alignment horizontal="center"/>
    </xf>
    <xf numFmtId="165" fontId="67" fillId="0" borderId="0" xfId="0" applyNumberFormat="1" applyFont="1" applyFill="1" applyBorder="1" applyAlignment="1">
      <alignment horizontal="center"/>
    </xf>
    <xf numFmtId="165" fontId="67" fillId="0" borderId="4" xfId="0" applyNumberFormat="1" applyFont="1" applyBorder="1" applyAlignment="1">
      <alignment horizontal="center"/>
    </xf>
    <xf numFmtId="165" fontId="67" fillId="0" borderId="0" xfId="0" applyNumberFormat="1" applyFont="1" applyBorder="1" applyAlignment="1">
      <alignment horizontal="center"/>
    </xf>
    <xf numFmtId="0" fontId="69" fillId="0" borderId="5" xfId="0" applyFont="1" applyBorder="1"/>
    <xf numFmtId="0" fontId="69" fillId="0" borderId="1" xfId="0" applyFont="1" applyBorder="1"/>
    <xf numFmtId="1" fontId="58" fillId="0" borderId="4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57" fillId="0" borderId="2" xfId="0" applyFont="1" applyFill="1" applyBorder="1" applyAlignment="1"/>
    <xf numFmtId="0" fontId="56" fillId="0" borderId="2" xfId="0" applyFont="1" applyFill="1" applyBorder="1" applyAlignment="1">
      <alignment horizontal="left" indent="2"/>
    </xf>
    <xf numFmtId="0" fontId="58" fillId="0" borderId="1" xfId="0" applyFont="1" applyBorder="1"/>
    <xf numFmtId="0" fontId="54" fillId="0" borderId="3" xfId="0" applyFont="1" applyBorder="1" applyAlignment="1">
      <alignment horizontal="center"/>
    </xf>
    <xf numFmtId="0" fontId="57" fillId="55" borderId="3" xfId="0" applyFont="1" applyFill="1" applyBorder="1" applyAlignment="1">
      <alignment horizontal="center"/>
    </xf>
    <xf numFmtId="0" fontId="51" fillId="55" borderId="2" xfId="0" applyFont="1" applyFill="1" applyBorder="1"/>
    <xf numFmtId="0" fontId="58" fillId="55" borderId="2" xfId="0" applyFont="1" applyFill="1" applyBorder="1"/>
    <xf numFmtId="169" fontId="57" fillId="0" borderId="4" xfId="0" applyNumberFormat="1" applyFont="1" applyBorder="1" applyAlignment="1">
      <alignment horizontal="center"/>
    </xf>
    <xf numFmtId="169" fontId="57" fillId="0" borderId="0" xfId="0" applyNumberFormat="1" applyFont="1" applyBorder="1" applyAlignment="1">
      <alignment horizontal="center"/>
    </xf>
    <xf numFmtId="0" fontId="65" fillId="55" borderId="2" xfId="0" applyFont="1" applyFill="1" applyBorder="1"/>
    <xf numFmtId="165" fontId="56" fillId="0" borderId="4" xfId="0" applyNumberFormat="1" applyFont="1" applyBorder="1" applyAlignment="1">
      <alignment horizontal="center"/>
    </xf>
    <xf numFmtId="165" fontId="56" fillId="0" borderId="0" xfId="0" applyNumberFormat="1" applyFont="1" applyBorder="1" applyAlignment="1">
      <alignment horizontal="center"/>
    </xf>
    <xf numFmtId="165" fontId="65" fillId="0" borderId="4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56" fillId="0" borderId="4" xfId="0" applyNumberFormat="1" applyFont="1" applyFill="1" applyBorder="1" applyAlignment="1">
      <alignment horizontal="center"/>
    </xf>
    <xf numFmtId="165" fontId="56" fillId="0" borderId="0" xfId="0" applyNumberFormat="1" applyFont="1" applyFill="1" applyBorder="1" applyAlignment="1">
      <alignment horizontal="center"/>
    </xf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59" fillId="55" borderId="3" xfId="0" applyFont="1" applyFill="1" applyBorder="1"/>
    <xf numFmtId="0" fontId="57" fillId="0" borderId="0" xfId="0" applyFont="1" applyAlignment="1">
      <alignment horizontal="right"/>
    </xf>
    <xf numFmtId="0" fontId="54" fillId="0" borderId="5" xfId="0" applyFont="1" applyBorder="1" applyAlignment="1">
      <alignment horizontal="center"/>
    </xf>
    <xf numFmtId="0" fontId="51" fillId="55" borderId="0" xfId="0" applyFont="1" applyFill="1" applyBorder="1"/>
    <xf numFmtId="0" fontId="57" fillId="55" borderId="0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62" fillId="55" borderId="0" xfId="0" applyFont="1" applyFill="1" applyBorder="1"/>
    <xf numFmtId="3" fontId="63" fillId="0" borderId="4" xfId="0" applyNumberFormat="1" applyFont="1" applyBorder="1" applyAlignment="1">
      <alignment horizontal="center"/>
    </xf>
    <xf numFmtId="3" fontId="63" fillId="0" borderId="0" xfId="0" applyNumberFormat="1" applyFont="1" applyBorder="1" applyAlignment="1">
      <alignment horizontal="center"/>
    </xf>
    <xf numFmtId="0" fontId="58" fillId="55" borderId="0" xfId="0" applyFont="1" applyFill="1" applyBorder="1"/>
    <xf numFmtId="0" fontId="67" fillId="55" borderId="0" xfId="0" applyFont="1" applyFill="1" applyBorder="1"/>
    <xf numFmtId="0" fontId="58" fillId="55" borderId="36" xfId="0" applyFont="1" applyFill="1" applyBorder="1"/>
    <xf numFmtId="0" fontId="70" fillId="55" borderId="0" xfId="0" applyFont="1" applyFill="1" applyBorder="1"/>
    <xf numFmtId="165" fontId="57" fillId="0" borderId="5" xfId="0" applyNumberFormat="1" applyFont="1" applyBorder="1" applyAlignment="1">
      <alignment horizontal="center"/>
    </xf>
    <xf numFmtId="165" fontId="57" fillId="0" borderId="1" xfId="0" applyNumberFormat="1" applyFont="1" applyBorder="1" applyAlignment="1">
      <alignment horizontal="center"/>
    </xf>
    <xf numFmtId="0" fontId="67" fillId="55" borderId="36" xfId="0" applyFont="1" applyFill="1" applyBorder="1"/>
    <xf numFmtId="165" fontId="57" fillId="0" borderId="36" xfId="0" applyNumberFormat="1" applyFont="1" applyBorder="1" applyAlignment="1">
      <alignment horizontal="center"/>
    </xf>
    <xf numFmtId="0" fontId="71" fillId="55" borderId="0" xfId="0" applyFont="1" applyFill="1" applyBorder="1"/>
    <xf numFmtId="0" fontId="57" fillId="55" borderId="36" xfId="0" applyFont="1" applyFill="1" applyBorder="1"/>
    <xf numFmtId="3" fontId="57" fillId="0" borderId="4" xfId="0" applyNumberFormat="1" applyFont="1" applyBorder="1" applyAlignment="1">
      <alignment horizontal="center"/>
    </xf>
    <xf numFmtId="3" fontId="57" fillId="0" borderId="0" xfId="0" applyNumberFormat="1" applyFont="1" applyBorder="1" applyAlignment="1">
      <alignment horizontal="center"/>
    </xf>
    <xf numFmtId="0" fontId="57" fillId="55" borderId="1" xfId="0" applyFont="1" applyFill="1" applyBorder="1"/>
    <xf numFmtId="0" fontId="57" fillId="0" borderId="4" xfId="0" applyFont="1" applyFill="1" applyBorder="1"/>
    <xf numFmtId="0" fontId="57" fillId="0" borderId="0" xfId="0" applyFont="1" applyFill="1"/>
    <xf numFmtId="0" fontId="62" fillId="0" borderId="35" xfId="0" applyFont="1" applyBorder="1" applyAlignment="1">
      <alignment horizontal="center"/>
    </xf>
    <xf numFmtId="0" fontId="57" fillId="0" borderId="4" xfId="0" applyFont="1" applyBorder="1" applyAlignment="1">
      <alignment horizontal="center" vertical="center"/>
    </xf>
    <xf numFmtId="0" fontId="58" fillId="0" borderId="2" xfId="0" applyFont="1" applyFill="1" applyBorder="1" applyAlignment="1"/>
    <xf numFmtId="0" fontId="58" fillId="0" borderId="35" xfId="0" applyFont="1" applyFill="1" applyBorder="1"/>
    <xf numFmtId="0" fontId="59" fillId="0" borderId="2" xfId="0" applyFont="1" applyFill="1" applyBorder="1"/>
    <xf numFmtId="0" fontId="59" fillId="0" borderId="3" xfId="0" applyFont="1" applyFill="1" applyBorder="1"/>
    <xf numFmtId="0" fontId="57" fillId="0" borderId="5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65" fontId="57" fillId="0" borderId="0" xfId="0" applyNumberFormat="1" applyFont="1"/>
    <xf numFmtId="0" fontId="57" fillId="0" borderId="34" xfId="0" applyFont="1" applyFill="1" applyBorder="1"/>
    <xf numFmtId="0" fontId="57" fillId="0" borderId="35" xfId="0" applyFont="1" applyFill="1" applyBorder="1" applyAlignment="1">
      <alignment horizontal="right"/>
    </xf>
    <xf numFmtId="0" fontId="57" fillId="0" borderId="34" xfId="0" applyFont="1" applyFill="1" applyBorder="1" applyAlignment="1">
      <alignment horizontal="right"/>
    </xf>
    <xf numFmtId="0" fontId="57" fillId="0" borderId="35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5" xfId="0" applyFont="1" applyFill="1" applyBorder="1"/>
    <xf numFmtId="168" fontId="57" fillId="0" borderId="36" xfId="0" applyNumberFormat="1" applyFont="1" applyFill="1" applyBorder="1" applyAlignment="1">
      <alignment horizontal="center"/>
    </xf>
    <xf numFmtId="168" fontId="57" fillId="0" borderId="35" xfId="0" applyNumberFormat="1" applyFont="1" applyFill="1" applyBorder="1" applyAlignment="1">
      <alignment horizontal="center"/>
    </xf>
    <xf numFmtId="0" fontId="57" fillId="0" borderId="2" xfId="0" applyFont="1" applyFill="1" applyBorder="1" applyAlignment="1">
      <alignment horizontal="left"/>
    </xf>
    <xf numFmtId="3" fontId="58" fillId="0" borderId="4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3" fontId="57" fillId="0" borderId="4" xfId="0" applyNumberFormat="1" applyFont="1" applyFill="1" applyBorder="1" applyAlignment="1">
      <alignment horizontal="center"/>
    </xf>
    <xf numFmtId="3" fontId="57" fillId="0" borderId="0" xfId="0" applyNumberFormat="1" applyFont="1" applyFill="1" applyBorder="1" applyAlignment="1">
      <alignment horizontal="center"/>
    </xf>
    <xf numFmtId="1" fontId="57" fillId="0" borderId="4" xfId="0" applyNumberFormat="1" applyFont="1" applyFill="1" applyBorder="1" applyAlignment="1">
      <alignment horizontal="center"/>
    </xf>
    <xf numFmtId="1" fontId="57" fillId="0" borderId="0" xfId="0" applyNumberFormat="1" applyFont="1" applyFill="1" applyBorder="1" applyAlignment="1">
      <alignment horizontal="center"/>
    </xf>
    <xf numFmtId="0" fontId="58" fillId="0" borderId="4" xfId="0" applyFont="1" applyFill="1" applyBorder="1"/>
    <xf numFmtId="0" fontId="57" fillId="0" borderId="3" xfId="0" applyFont="1" applyFill="1" applyBorder="1"/>
    <xf numFmtId="0" fontId="57" fillId="0" borderId="3" xfId="0" applyFont="1" applyFill="1" applyBorder="1" applyAlignment="1">
      <alignment horizontal="left"/>
    </xf>
    <xf numFmtId="1" fontId="58" fillId="0" borderId="5" xfId="0" applyNumberFormat="1" applyFont="1" applyFill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right"/>
    </xf>
    <xf numFmtId="0" fontId="57" fillId="55" borderId="0" xfId="0" applyFont="1" applyFill="1"/>
    <xf numFmtId="0" fontId="57" fillId="55" borderId="34" xfId="0" applyFont="1" applyFill="1" applyBorder="1"/>
    <xf numFmtId="0" fontId="57" fillId="55" borderId="35" xfId="0" applyFont="1" applyFill="1" applyBorder="1" applyAlignment="1">
      <alignment horizontal="right"/>
    </xf>
    <xf numFmtId="0" fontId="57" fillId="55" borderId="36" xfId="0" applyFont="1" applyFill="1" applyBorder="1" applyAlignment="1">
      <alignment horizontal="center"/>
    </xf>
    <xf numFmtId="0" fontId="57" fillId="55" borderId="35" xfId="0" applyFont="1" applyFill="1" applyBorder="1" applyAlignment="1">
      <alignment horizontal="center"/>
    </xf>
    <xf numFmtId="0" fontId="57" fillId="55" borderId="4" xfId="0" applyFont="1" applyFill="1" applyBorder="1"/>
    <xf numFmtId="0" fontId="57" fillId="55" borderId="0" xfId="0" applyFont="1" applyFill="1" applyBorder="1" applyAlignment="1">
      <alignment horizontal="center"/>
    </xf>
    <xf numFmtId="0" fontId="57" fillId="55" borderId="2" xfId="0" applyFont="1" applyFill="1" applyBorder="1" applyAlignment="1">
      <alignment horizontal="center"/>
    </xf>
    <xf numFmtId="0" fontId="57" fillId="55" borderId="5" xfId="0" applyFont="1" applyFill="1" applyBorder="1"/>
    <xf numFmtId="0" fontId="56" fillId="55" borderId="2" xfId="0" applyFont="1" applyFill="1" applyBorder="1"/>
    <xf numFmtId="0" fontId="56" fillId="55" borderId="0" xfId="0" applyFont="1" applyFill="1" applyBorder="1"/>
    <xf numFmtId="0" fontId="56" fillId="55" borderId="1" xfId="0" applyFont="1" applyFill="1" applyBorder="1"/>
    <xf numFmtId="0" fontId="57" fillId="55" borderId="0" xfId="0" applyFont="1" applyFill="1" applyBorder="1" applyAlignment="1">
      <alignment horizontal="right"/>
    </xf>
    <xf numFmtId="0" fontId="57" fillId="55" borderId="0" xfId="0" applyFont="1" applyFill="1" applyAlignment="1">
      <alignment horizontal="right"/>
    </xf>
    <xf numFmtId="165" fontId="56" fillId="55" borderId="4" xfId="0" applyNumberFormat="1" applyFont="1" applyFill="1" applyBorder="1" applyAlignment="1">
      <alignment horizontal="center"/>
    </xf>
    <xf numFmtId="165" fontId="56" fillId="55" borderId="0" xfId="0" applyNumberFormat="1" applyFont="1" applyFill="1" applyBorder="1" applyAlignment="1">
      <alignment horizontal="center"/>
    </xf>
    <xf numFmtId="165" fontId="56" fillId="55" borderId="2" xfId="0" applyNumberFormat="1" applyFont="1" applyFill="1" applyBorder="1" applyAlignment="1">
      <alignment horizontal="center"/>
    </xf>
    <xf numFmtId="0" fontId="65" fillId="55" borderId="3" xfId="0" applyFont="1" applyFill="1" applyBorder="1"/>
    <xf numFmtId="0" fontId="57" fillId="55" borderId="3" xfId="0" applyFont="1" applyFill="1" applyBorder="1"/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5" xfId="0" applyNumberFormat="1" applyFont="1" applyFill="1" applyBorder="1" applyAlignment="1">
      <alignment horizontal="center"/>
    </xf>
    <xf numFmtId="165" fontId="57" fillId="55" borderId="1" xfId="0" applyNumberFormat="1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 vertical="center"/>
    </xf>
    <xf numFmtId="165" fontId="57" fillId="55" borderId="44" xfId="0" applyNumberFormat="1" applyFont="1" applyFill="1" applyBorder="1" applyAlignment="1">
      <alignment horizontal="center" vertical="center"/>
    </xf>
    <xf numFmtId="165" fontId="57" fillId="55" borderId="45" xfId="0" applyNumberFormat="1" applyFont="1" applyFill="1" applyBorder="1" applyAlignment="1">
      <alignment horizontal="center" vertical="center"/>
    </xf>
    <xf numFmtId="0" fontId="57" fillId="55" borderId="46" xfId="0" applyFont="1" applyFill="1" applyBorder="1" applyAlignment="1">
      <alignment horizontal="right"/>
    </xf>
    <xf numFmtId="0" fontId="57" fillId="55" borderId="47" xfId="0" applyFont="1" applyFill="1" applyBorder="1"/>
    <xf numFmtId="0" fontId="57" fillId="55" borderId="48" xfId="0" applyFont="1" applyFill="1" applyBorder="1"/>
    <xf numFmtId="165" fontId="57" fillId="55" borderId="49" xfId="0" applyNumberFormat="1" applyFont="1" applyFill="1" applyBorder="1" applyAlignment="1">
      <alignment horizontal="center"/>
    </xf>
    <xf numFmtId="165" fontId="57" fillId="55" borderId="50" xfId="0" applyNumberFormat="1" applyFont="1" applyFill="1" applyBorder="1" applyAlignment="1">
      <alignment horizontal="center"/>
    </xf>
    <xf numFmtId="165" fontId="57" fillId="55" borderId="51" xfId="0" applyNumberFormat="1" applyFont="1" applyFill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7" fillId="55" borderId="36" xfId="0" applyFont="1" applyFill="1" applyBorder="1" applyAlignment="1">
      <alignment horizontal="right"/>
    </xf>
    <xf numFmtId="0" fontId="57" fillId="55" borderId="4" xfId="0" applyFont="1" applyFill="1" applyBorder="1" applyAlignment="1">
      <alignment horizontal="center"/>
    </xf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0" fontId="56" fillId="55" borderId="4" xfId="0" applyFont="1" applyFill="1" applyBorder="1" applyAlignment="1">
      <alignment horizontal="center"/>
    </xf>
    <xf numFmtId="0" fontId="56" fillId="55" borderId="0" xfId="0" applyFont="1" applyFill="1" applyBorder="1" applyAlignment="1">
      <alignment horizontal="center"/>
    </xf>
    <xf numFmtId="0" fontId="67" fillId="55" borderId="2" xfId="0" applyFont="1" applyFill="1" applyBorder="1"/>
    <xf numFmtId="0" fontId="58" fillId="55" borderId="3" xfId="0" applyFont="1" applyFill="1" applyBorder="1"/>
    <xf numFmtId="165" fontId="57" fillId="55" borderId="36" xfId="0" applyNumberFormat="1" applyFont="1" applyFill="1" applyBorder="1" applyAlignment="1">
      <alignment horizontal="center"/>
    </xf>
    <xf numFmtId="0" fontId="57" fillId="55" borderId="52" xfId="0" applyFont="1" applyFill="1" applyBorder="1"/>
    <xf numFmtId="0" fontId="58" fillId="55" borderId="6" xfId="0" applyFont="1" applyFill="1" applyBorder="1"/>
    <xf numFmtId="165" fontId="57" fillId="55" borderId="52" xfId="0" applyNumberFormat="1" applyFont="1" applyFill="1" applyBorder="1" applyAlignment="1">
      <alignment horizontal="center"/>
    </xf>
    <xf numFmtId="0" fontId="54" fillId="55" borderId="4" xfId="0" applyFont="1" applyFill="1" applyBorder="1" applyAlignment="1">
      <alignment horizontal="center"/>
    </xf>
    <xf numFmtId="0" fontId="54" fillId="55" borderId="0" xfId="0" applyFont="1" applyFill="1" applyBorder="1" applyAlignment="1">
      <alignment horizontal="center"/>
    </xf>
    <xf numFmtId="0" fontId="65" fillId="0" borderId="2" xfId="0" applyFont="1" applyBorder="1"/>
    <xf numFmtId="0" fontId="68" fillId="0" borderId="0" xfId="0" applyFont="1" applyBorder="1"/>
    <xf numFmtId="0" fontId="68" fillId="0" borderId="0" xfId="0" applyFont="1" applyBorder="1" applyAlignment="1">
      <alignment horizontal="center"/>
    </xf>
    <xf numFmtId="0" fontId="70" fillId="0" borderId="0" xfId="0" applyFont="1" applyBorder="1"/>
    <xf numFmtId="169" fontId="57" fillId="55" borderId="4" xfId="0" applyNumberFormat="1" applyFont="1" applyFill="1" applyBorder="1" applyAlignment="1">
      <alignment horizontal="center"/>
    </xf>
    <xf numFmtId="169" fontId="57" fillId="55" borderId="0" xfId="0" applyNumberFormat="1" applyFont="1" applyFill="1" applyBorder="1" applyAlignment="1">
      <alignment horizontal="center"/>
    </xf>
    <xf numFmtId="169" fontId="57" fillId="55" borderId="2" xfId="0" applyNumberFormat="1" applyFont="1" applyFill="1" applyBorder="1" applyAlignment="1">
      <alignment horizontal="center"/>
    </xf>
    <xf numFmtId="3" fontId="68" fillId="0" borderId="4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>
      <alignment horizontal="center"/>
    </xf>
    <xf numFmtId="3" fontId="68" fillId="0" borderId="5" xfId="0" applyNumberFormat="1" applyFont="1" applyBorder="1"/>
    <xf numFmtId="3" fontId="68" fillId="0" borderId="1" xfId="0" applyNumberFormat="1" applyFont="1" applyBorder="1"/>
    <xf numFmtId="3" fontId="68" fillId="0" borderId="3" xfId="0" applyNumberFormat="1" applyFont="1" applyBorder="1"/>
    <xf numFmtId="0" fontId="57" fillId="0" borderId="0" xfId="0" applyFont="1" applyBorder="1" applyAlignment="1">
      <alignment horizontal="center" vertical="center"/>
    </xf>
    <xf numFmtId="165" fontId="57" fillId="0" borderId="52" xfId="0" applyNumberFormat="1" applyFont="1" applyFill="1" applyBorder="1" applyAlignment="1">
      <alignment horizontal="center"/>
    </xf>
    <xf numFmtId="0" fontId="56" fillId="0" borderId="52" xfId="0" applyFont="1" applyBorder="1" applyAlignment="1">
      <alignment horizontal="center"/>
    </xf>
    <xf numFmtId="0" fontId="57" fillId="0" borderId="52" xfId="0" applyFont="1" applyBorder="1"/>
    <xf numFmtId="0" fontId="57" fillId="0" borderId="52" xfId="0" applyFont="1" applyBorder="1" applyAlignment="1">
      <alignment horizontal="center"/>
    </xf>
    <xf numFmtId="0" fontId="62" fillId="0" borderId="52" xfId="0" applyFont="1" applyBorder="1" applyAlignment="1">
      <alignment horizontal="center" vertical="center"/>
    </xf>
    <xf numFmtId="0" fontId="51" fillId="0" borderId="4" xfId="0" applyFont="1" applyBorder="1"/>
    <xf numFmtId="0" fontId="57" fillId="0" borderId="52" xfId="0" applyFont="1" applyBorder="1" applyAlignment="1">
      <alignment horizontal="right"/>
    </xf>
    <xf numFmtId="0" fontId="57" fillId="0" borderId="36" xfId="0" applyFont="1" applyBorder="1" applyAlignment="1">
      <alignment horizontal="right" vertical="center"/>
    </xf>
    <xf numFmtId="0" fontId="68" fillId="0" borderId="4" xfId="0" applyFont="1" applyBorder="1"/>
    <xf numFmtId="0" fontId="68" fillId="0" borderId="36" xfId="0" applyFont="1" applyBorder="1" applyAlignment="1">
      <alignment horizontal="center"/>
    </xf>
    <xf numFmtId="0" fontId="70" fillId="0" borderId="4" xfId="0" applyFont="1" applyBorder="1"/>
    <xf numFmtId="165" fontId="57" fillId="0" borderId="52" xfId="0" applyNumberFormat="1" applyFont="1" applyBorder="1" applyAlignment="1">
      <alignment horizontal="center"/>
    </xf>
    <xf numFmtId="0" fontId="62" fillId="0" borderId="52" xfId="0" applyFont="1" applyBorder="1" applyAlignment="1">
      <alignment horizontal="center"/>
    </xf>
    <xf numFmtId="0" fontId="57" fillId="0" borderId="52" xfId="0" applyFont="1" applyFill="1" applyBorder="1" applyAlignment="1">
      <alignment horizontal="center"/>
    </xf>
    <xf numFmtId="1" fontId="58" fillId="0" borderId="4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/>
    </xf>
    <xf numFmtId="0" fontId="61" fillId="0" borderId="0" xfId="0" applyFont="1" applyBorder="1" applyAlignment="1"/>
    <xf numFmtId="0" fontId="57" fillId="0" borderId="36" xfId="0" applyFont="1" applyFill="1" applyBorder="1" applyAlignment="1">
      <alignment horizontal="right"/>
    </xf>
    <xf numFmtId="0" fontId="54" fillId="0" borderId="0" xfId="0" applyFont="1" applyFill="1" applyBorder="1" applyAlignment="1">
      <alignment horizontal="center"/>
    </xf>
    <xf numFmtId="0" fontId="62" fillId="0" borderId="36" xfId="0" applyFont="1" applyFill="1" applyBorder="1" applyAlignment="1">
      <alignment horizontal="center" vertical="center"/>
    </xf>
    <xf numFmtId="165" fontId="65" fillId="0" borderId="36" xfId="0" applyNumberFormat="1" applyFont="1" applyFill="1" applyBorder="1" applyAlignment="1">
      <alignment horizontal="center"/>
    </xf>
    <xf numFmtId="0" fontId="56" fillId="0" borderId="36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1" xfId="0" applyFont="1" applyFill="1" applyBorder="1"/>
    <xf numFmtId="165" fontId="57" fillId="0" borderId="0" xfId="0" applyNumberFormat="1" applyFont="1" applyFill="1"/>
    <xf numFmtId="2" fontId="58" fillId="0" borderId="4" xfId="0" applyNumberFormat="1" applyFont="1" applyBorder="1" applyAlignment="1">
      <alignment horizontal="center"/>
    </xf>
    <xf numFmtId="2" fontId="58" fillId="0" borderId="0" xfId="0" applyNumberFormat="1" applyFont="1" applyBorder="1" applyAlignment="1">
      <alignment horizontal="center"/>
    </xf>
    <xf numFmtId="0" fontId="58" fillId="0" borderId="3" xfId="0" applyFont="1" applyBorder="1"/>
    <xf numFmtId="0" fontId="58" fillId="0" borderId="36" xfId="0" applyFont="1" applyBorder="1"/>
    <xf numFmtId="0" fontId="58" fillId="0" borderId="0" xfId="0" applyFont="1"/>
    <xf numFmtId="169" fontId="57" fillId="0" borderId="0" xfId="0" applyNumberFormat="1" applyFont="1" applyFill="1" applyBorder="1" applyAlignment="1">
      <alignment horizontal="center"/>
    </xf>
    <xf numFmtId="0" fontId="58" fillId="55" borderId="0" xfId="0" applyFont="1" applyFill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0" xfId="0" applyFont="1"/>
    <xf numFmtId="10" fontId="58" fillId="0" borderId="0" xfId="1365" applyNumberFormat="1" applyFont="1" applyFill="1" applyBorder="1" applyAlignment="1">
      <alignment horizontal="center"/>
    </xf>
    <xf numFmtId="0" fontId="63" fillId="0" borderId="4" xfId="0" applyFont="1" applyFill="1" applyBorder="1" applyAlignment="1">
      <alignment horizontal="center"/>
    </xf>
    <xf numFmtId="0" fontId="63" fillId="0" borderId="0" xfId="0" applyFont="1" applyFill="1" applyBorder="1"/>
    <xf numFmtId="0" fontId="54" fillId="0" borderId="1" xfId="0" applyFont="1" applyFill="1" applyBorder="1" applyAlignment="1">
      <alignment horizontal="center"/>
    </xf>
    <xf numFmtId="169" fontId="58" fillId="0" borderId="0" xfId="0" applyNumberFormat="1" applyFont="1" applyFill="1" applyBorder="1" applyAlignment="1">
      <alignment horizontal="center"/>
    </xf>
    <xf numFmtId="165" fontId="58" fillId="55" borderId="2" xfId="0" applyNumberFormat="1" applyFont="1" applyFill="1" applyBorder="1" applyAlignment="1">
      <alignment horizontal="center"/>
    </xf>
    <xf numFmtId="165" fontId="58" fillId="55" borderId="36" xfId="0" applyNumberFormat="1" applyFont="1" applyFill="1" applyBorder="1" applyAlignment="1">
      <alignment horizontal="center"/>
    </xf>
    <xf numFmtId="165" fontId="58" fillId="55" borderId="35" xfId="0" applyNumberFormat="1" applyFont="1" applyFill="1" applyBorder="1" applyAlignment="1">
      <alignment horizontal="center"/>
    </xf>
    <xf numFmtId="165" fontId="58" fillId="0" borderId="0" xfId="0" applyNumberFormat="1" applyFont="1" applyFill="1" applyBorder="1"/>
    <xf numFmtId="0" fontId="73" fillId="0" borderId="0" xfId="0" applyFont="1" applyAlignment="1">
      <alignment horizontal="left"/>
    </xf>
    <xf numFmtId="0" fontId="74" fillId="0" borderId="0" xfId="0" applyFont="1" applyAlignment="1"/>
    <xf numFmtId="0" fontId="73" fillId="0" borderId="0" xfId="0" applyFont="1" applyBorder="1" applyAlignment="1"/>
    <xf numFmtId="0" fontId="58" fillId="0" borderId="35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75" fillId="0" borderId="1" xfId="0" applyFont="1" applyBorder="1" applyAlignment="1">
      <alignment horizontal="center"/>
    </xf>
    <xf numFmtId="0" fontId="75" fillId="0" borderId="3" xfId="0" applyFont="1" applyBorder="1" applyAlignment="1">
      <alignment horizontal="center"/>
    </xf>
    <xf numFmtId="165" fontId="58" fillId="0" borderId="2" xfId="0" applyNumberFormat="1" applyFont="1" applyBorder="1" applyAlignment="1">
      <alignment horizontal="center"/>
    </xf>
    <xf numFmtId="2" fontId="58" fillId="0" borderId="2" xfId="0" applyNumberFormat="1" applyFont="1" applyFill="1" applyBorder="1" applyAlignment="1">
      <alignment horizontal="center"/>
    </xf>
    <xf numFmtId="2" fontId="58" fillId="0" borderId="2" xfId="0" applyNumberFormat="1" applyFont="1" applyBorder="1" applyAlignment="1">
      <alignment horizontal="center"/>
    </xf>
    <xf numFmtId="10" fontId="58" fillId="0" borderId="2" xfId="1365" applyNumberFormat="1" applyFont="1" applyFill="1" applyBorder="1" applyAlignment="1">
      <alignment horizontal="center"/>
    </xf>
    <xf numFmtId="0" fontId="73" fillId="0" borderId="0" xfId="0" applyFont="1" applyAlignment="1"/>
    <xf numFmtId="0" fontId="58" fillId="0" borderId="36" xfId="0" applyFont="1" applyBorder="1" applyAlignment="1">
      <alignment horizontal="right"/>
    </xf>
    <xf numFmtId="0" fontId="58" fillId="0" borderId="35" xfId="0" applyFont="1" applyBorder="1" applyAlignment="1">
      <alignment horizontal="right"/>
    </xf>
    <xf numFmtId="0" fontId="75" fillId="0" borderId="0" xfId="0" applyFont="1" applyBorder="1" applyAlignment="1">
      <alignment horizontal="center"/>
    </xf>
    <xf numFmtId="0" fontId="75" fillId="0" borderId="2" xfId="0" applyFont="1" applyBorder="1" applyAlignment="1">
      <alignment horizontal="center"/>
    </xf>
    <xf numFmtId="0" fontId="67" fillId="0" borderId="36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165" fontId="65" fillId="0" borderId="2" xfId="0" applyNumberFormat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65" fillId="0" borderId="36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5" fontId="58" fillId="0" borderId="0" xfId="0" applyNumberFormat="1" applyFont="1"/>
    <xf numFmtId="0" fontId="73" fillId="55" borderId="0" xfId="0" applyFont="1" applyFill="1" applyAlignment="1"/>
    <xf numFmtId="0" fontId="58" fillId="55" borderId="0" xfId="0" applyFont="1" applyFill="1"/>
    <xf numFmtId="0" fontId="74" fillId="55" borderId="0" xfId="0" applyFont="1" applyFill="1" applyAlignment="1"/>
    <xf numFmtId="0" fontId="73" fillId="55" borderId="0" xfId="0" applyFont="1" applyFill="1" applyBorder="1" applyAlignment="1"/>
    <xf numFmtId="0" fontId="58" fillId="55" borderId="36" xfId="0" applyFont="1" applyFill="1" applyBorder="1" applyAlignment="1">
      <alignment horizontal="right"/>
    </xf>
    <xf numFmtId="0" fontId="58" fillId="55" borderId="35" xfId="0" applyFont="1" applyFill="1" applyBorder="1" applyAlignment="1">
      <alignment horizontal="right"/>
    </xf>
    <xf numFmtId="0" fontId="58" fillId="55" borderId="2" xfId="0" applyFont="1" applyFill="1" applyBorder="1" applyAlignment="1">
      <alignment horizontal="center"/>
    </xf>
    <xf numFmtId="0" fontId="75" fillId="55" borderId="0" xfId="0" applyFont="1" applyFill="1" applyBorder="1" applyAlignment="1">
      <alignment horizontal="center"/>
    </xf>
    <xf numFmtId="0" fontId="75" fillId="55" borderId="2" xfId="0" applyFont="1" applyFill="1" applyBorder="1" applyAlignment="1">
      <alignment horizontal="center"/>
    </xf>
    <xf numFmtId="0" fontId="65" fillId="55" borderId="0" xfId="0" applyFont="1" applyFill="1" applyBorder="1" applyAlignment="1">
      <alignment horizontal="center"/>
    </xf>
    <xf numFmtId="0" fontId="65" fillId="55" borderId="2" xfId="0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3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7" fillId="0" borderId="2" xfId="0" applyNumberFormat="1" applyFont="1" applyFill="1" applyBorder="1" applyAlignment="1">
      <alignment horizontal="center"/>
    </xf>
    <xf numFmtId="165" fontId="67" fillId="0" borderId="2" xfId="0" applyNumberFormat="1" applyFont="1" applyBorder="1" applyAlignment="1">
      <alignment horizontal="center"/>
    </xf>
    <xf numFmtId="0" fontId="68" fillId="0" borderId="1" xfId="0" applyFont="1" applyBorder="1"/>
    <xf numFmtId="0" fontId="68" fillId="0" borderId="3" xfId="0" applyFont="1" applyBorder="1"/>
    <xf numFmtId="0" fontId="68" fillId="0" borderId="2" xfId="0" applyFont="1" applyBorder="1" applyAlignment="1">
      <alignment horizontal="center"/>
    </xf>
    <xf numFmtId="0" fontId="68" fillId="0" borderId="2" xfId="0" applyFont="1" applyBorder="1"/>
    <xf numFmtId="3" fontId="68" fillId="0" borderId="2" xfId="0" applyNumberFormat="1" applyFont="1" applyFill="1" applyBorder="1" applyAlignment="1">
      <alignment horizontal="center"/>
    </xf>
    <xf numFmtId="0" fontId="75" fillId="0" borderId="1" xfId="0" applyFont="1" applyFill="1" applyBorder="1" applyAlignment="1">
      <alignment horizontal="center"/>
    </xf>
    <xf numFmtId="169" fontId="58" fillId="0" borderId="2" xfId="0" applyNumberFormat="1" applyFont="1" applyFill="1" applyBorder="1" applyAlignment="1">
      <alignment horizontal="center"/>
    </xf>
    <xf numFmtId="0" fontId="58" fillId="0" borderId="1" xfId="0" applyFont="1" applyFill="1" applyBorder="1"/>
    <xf numFmtId="0" fontId="58" fillId="0" borderId="3" xfId="0" applyFont="1" applyFill="1" applyBorder="1"/>
    <xf numFmtId="165" fontId="58" fillId="0" borderId="36" xfId="0" applyNumberFormat="1" applyFont="1" applyBorder="1" applyAlignment="1">
      <alignment horizontal="center"/>
    </xf>
    <xf numFmtId="165" fontId="58" fillId="0" borderId="35" xfId="0" applyNumberFormat="1" applyFont="1" applyBorder="1" applyAlignment="1">
      <alignment horizontal="center"/>
    </xf>
    <xf numFmtId="3" fontId="58" fillId="0" borderId="2" xfId="0" applyNumberFormat="1" applyFont="1" applyBorder="1" applyAlignment="1">
      <alignment horizontal="center"/>
    </xf>
    <xf numFmtId="165" fontId="65" fillId="0" borderId="2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1" fontId="58" fillId="0" borderId="2" xfId="0" applyNumberFormat="1" applyFont="1" applyBorder="1" applyAlignment="1">
      <alignment horizontal="center"/>
    </xf>
    <xf numFmtId="0" fontId="64" fillId="0" borderId="0" xfId="0" applyFont="1" applyAlignment="1"/>
    <xf numFmtId="0" fontId="61" fillId="0" borderId="0" xfId="0" applyFont="1" applyAlignment="1"/>
    <xf numFmtId="165" fontId="57" fillId="0" borderId="2" xfId="0" applyNumberFormat="1" applyFont="1" applyBorder="1" applyAlignment="1">
      <alignment horizontal="center"/>
    </xf>
    <xf numFmtId="165" fontId="57" fillId="0" borderId="3" xfId="0" applyNumberFormat="1" applyFont="1" applyBorder="1" applyAlignment="1">
      <alignment horizontal="center"/>
    </xf>
    <xf numFmtId="3" fontId="57" fillId="0" borderId="2" xfId="0" applyNumberFormat="1" applyFont="1" applyFill="1" applyBorder="1" applyAlignment="1">
      <alignment horizontal="center"/>
    </xf>
    <xf numFmtId="1" fontId="57" fillId="0" borderId="2" xfId="0" applyNumberFormat="1" applyFont="1" applyFill="1" applyBorder="1" applyAlignment="1">
      <alignment horizontal="center"/>
    </xf>
    <xf numFmtId="1" fontId="57" fillId="0" borderId="1" xfId="0" applyNumberFormat="1" applyFont="1" applyFill="1" applyBorder="1" applyAlignment="1">
      <alignment horizontal="center"/>
    </xf>
    <xf numFmtId="1" fontId="57" fillId="0" borderId="3" xfId="0" applyNumberFormat="1" applyFont="1" applyFill="1" applyBorder="1" applyAlignment="1">
      <alignment horizontal="center"/>
    </xf>
    <xf numFmtId="165" fontId="65" fillId="0" borderId="3" xfId="0" applyNumberFormat="1" applyFont="1" applyFill="1" applyBorder="1" applyAlignment="1">
      <alignment horizontal="center"/>
    </xf>
    <xf numFmtId="165" fontId="65" fillId="0" borderId="35" xfId="0" applyNumberFormat="1" applyFont="1" applyFill="1" applyBorder="1" applyAlignment="1">
      <alignment horizontal="center"/>
    </xf>
    <xf numFmtId="165" fontId="58" fillId="0" borderId="2" xfId="0" applyNumberFormat="1" applyFont="1" applyFill="1" applyBorder="1"/>
    <xf numFmtId="0" fontId="65" fillId="0" borderId="0" xfId="0" applyFont="1" applyFill="1" applyBorder="1" applyAlignment="1"/>
    <xf numFmtId="0" fontId="56" fillId="0" borderId="0" xfId="0" applyFont="1" applyAlignment="1"/>
    <xf numFmtId="0" fontId="56" fillId="0" borderId="0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61" fillId="0" borderId="0" xfId="0" applyFont="1" applyAlignment="1"/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165" fontId="65" fillId="0" borderId="1" xfId="0" applyNumberFormat="1" applyFont="1" applyFill="1" applyBorder="1" applyAlignment="1">
      <alignment horizontal="center"/>
    </xf>
    <xf numFmtId="0" fontId="65" fillId="0" borderId="2" xfId="0" applyFont="1" applyFill="1" applyBorder="1" applyAlignment="1">
      <alignment horizontal="center"/>
    </xf>
    <xf numFmtId="3" fontId="58" fillId="0" borderId="2" xfId="0" applyNumberFormat="1" applyFont="1" applyFill="1" applyBorder="1" applyAlignment="1">
      <alignment horizontal="center"/>
    </xf>
    <xf numFmtId="0" fontId="57" fillId="55" borderId="52" xfId="0" applyFont="1" applyFill="1" applyBorder="1" applyAlignment="1">
      <alignment horizontal="center"/>
    </xf>
    <xf numFmtId="0" fontId="56" fillId="0" borderId="3" xfId="0" applyFont="1" applyFill="1" applyBorder="1" applyAlignment="1">
      <alignment horizontal="left" indent="2"/>
    </xf>
    <xf numFmtId="3" fontId="68" fillId="0" borderId="5" xfId="0" applyNumberFormat="1" applyFont="1" applyFill="1" applyBorder="1" applyAlignment="1">
      <alignment horizontal="center"/>
    </xf>
    <xf numFmtId="3" fontId="68" fillId="0" borderId="1" xfId="0" applyNumberFormat="1" applyFont="1" applyFill="1" applyBorder="1" applyAlignment="1">
      <alignment horizontal="center"/>
    </xf>
    <xf numFmtId="3" fontId="68" fillId="0" borderId="3" xfId="0" applyNumberFormat="1" applyFont="1" applyFill="1" applyBorder="1" applyAlignment="1">
      <alignment horizontal="center"/>
    </xf>
    <xf numFmtId="0" fontId="77" fillId="0" borderId="0" xfId="0" applyFont="1"/>
    <xf numFmtId="0" fontId="77" fillId="0" borderId="30" xfId="0" applyFont="1" applyBorder="1" applyAlignment="1">
      <alignment horizontal="center" vertical="center"/>
    </xf>
    <xf numFmtId="0" fontId="77" fillId="0" borderId="35" xfId="0" applyFont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8" fillId="0" borderId="36" xfId="0" applyFont="1" applyBorder="1" applyAlignment="1">
      <alignment horizontal="center" vertical="center"/>
    </xf>
    <xf numFmtId="0" fontId="78" fillId="0" borderId="39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/>
    </xf>
    <xf numFmtId="0" fontId="76" fillId="0" borderId="35" xfId="0" applyFont="1" applyBorder="1" applyAlignment="1">
      <alignment horizontal="center"/>
    </xf>
    <xf numFmtId="0" fontId="76" fillId="0" borderId="52" xfId="0" applyFont="1" applyBorder="1" applyAlignment="1">
      <alignment horizontal="center"/>
    </xf>
    <xf numFmtId="0" fontId="77" fillId="0" borderId="26" xfId="0" applyFont="1" applyBorder="1" applyAlignment="1">
      <alignment horizontal="center"/>
    </xf>
    <xf numFmtId="0" fontId="77" fillId="0" borderId="2" xfId="0" applyFont="1" applyBorder="1" applyAlignment="1"/>
    <xf numFmtId="0" fontId="77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8" fillId="0" borderId="27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77" fillId="0" borderId="4" xfId="0" applyFont="1" applyBorder="1" applyAlignment="1">
      <alignment horizontal="center"/>
    </xf>
    <xf numFmtId="0" fontId="77" fillId="0" borderId="0" xfId="0" applyFont="1" applyBorder="1"/>
    <xf numFmtId="0" fontId="77" fillId="0" borderId="28" xfId="0" applyFont="1" applyBorder="1" applyAlignment="1">
      <alignment horizontal="center"/>
    </xf>
    <xf numFmtId="0" fontId="77" fillId="0" borderId="3" xfId="0" applyFont="1" applyBorder="1" applyAlignment="1"/>
    <xf numFmtId="0" fontId="76" fillId="55" borderId="1" xfId="0" applyFont="1" applyFill="1" applyBorder="1" applyAlignment="1">
      <alignment horizontal="center"/>
    </xf>
    <xf numFmtId="0" fontId="79" fillId="55" borderId="1" xfId="0" applyFont="1" applyFill="1" applyBorder="1" applyAlignment="1">
      <alignment horizontal="center"/>
    </xf>
    <xf numFmtId="0" fontId="79" fillId="55" borderId="29" xfId="0" applyFont="1" applyFill="1" applyBorder="1" applyAlignment="1">
      <alignment horizontal="center"/>
    </xf>
    <xf numFmtId="0" fontId="77" fillId="0" borderId="1" xfId="0" applyFont="1" applyBorder="1" applyAlignment="1">
      <alignment horizontal="center"/>
    </xf>
    <xf numFmtId="0" fontId="77" fillId="0" borderId="3" xfId="0" applyFont="1" applyBorder="1" applyAlignment="1">
      <alignment horizontal="center"/>
    </xf>
    <xf numFmtId="0" fontId="77" fillId="0" borderId="5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7" fillId="0" borderId="35" xfId="0" applyFont="1" applyBorder="1" applyAlignment="1"/>
    <xf numFmtId="0" fontId="76" fillId="55" borderId="36" xfId="0" applyFont="1" applyFill="1" applyBorder="1" applyAlignment="1">
      <alignment horizontal="center" vertical="center"/>
    </xf>
    <xf numFmtId="0" fontId="79" fillId="55" borderId="36" xfId="0" applyFont="1" applyFill="1" applyBorder="1" applyAlignment="1">
      <alignment horizontal="center" vertical="center"/>
    </xf>
    <xf numFmtId="0" fontId="79" fillId="55" borderId="39" xfId="0" applyFont="1" applyFill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77" fillId="0" borderId="52" xfId="0" applyFont="1" applyBorder="1"/>
    <xf numFmtId="0" fontId="77" fillId="0" borderId="36" xfId="0" applyFont="1" applyBorder="1"/>
    <xf numFmtId="0" fontId="77" fillId="0" borderId="35" xfId="0" applyFont="1" applyBorder="1"/>
    <xf numFmtId="0" fontId="53" fillId="0" borderId="26" xfId="0" applyFont="1" applyBorder="1" applyAlignment="1">
      <alignment horizontal="center"/>
    </xf>
    <xf numFmtId="0" fontId="53" fillId="0" borderId="2" xfId="0" applyFont="1" applyBorder="1"/>
    <xf numFmtId="0" fontId="80" fillId="55" borderId="0" xfId="0" applyFont="1" applyFill="1" applyBorder="1"/>
    <xf numFmtId="0" fontId="77" fillId="55" borderId="0" xfId="0" applyFont="1" applyFill="1" applyBorder="1"/>
    <xf numFmtId="0" fontId="78" fillId="55" borderId="0" xfId="0" applyFont="1" applyFill="1" applyBorder="1"/>
    <xf numFmtId="0" fontId="78" fillId="55" borderId="27" xfId="0" applyFont="1" applyFill="1" applyBorder="1"/>
    <xf numFmtId="0" fontId="77" fillId="0" borderId="2" xfId="0" applyFont="1" applyBorder="1"/>
    <xf numFmtId="0" fontId="77" fillId="0" borderId="4" xfId="0" applyFont="1" applyBorder="1"/>
    <xf numFmtId="0" fontId="78" fillId="0" borderId="26" xfId="0" applyFont="1" applyFill="1" applyBorder="1" applyAlignment="1">
      <alignment horizontal="center"/>
    </xf>
    <xf numFmtId="0" fontId="78" fillId="0" borderId="2" xfId="0" applyFont="1" applyBorder="1"/>
    <xf numFmtId="165" fontId="80" fillId="55" borderId="0" xfId="0" applyNumberFormat="1" applyFont="1" applyFill="1" applyBorder="1" applyAlignment="1">
      <alignment horizontal="center"/>
    </xf>
    <xf numFmtId="165" fontId="78" fillId="55" borderId="0" xfId="0" applyNumberFormat="1" applyFont="1" applyFill="1" applyBorder="1" applyAlignment="1">
      <alignment horizontal="center"/>
    </xf>
    <xf numFmtId="165" fontId="78" fillId="55" borderId="27" xfId="0" applyNumberFormat="1" applyFont="1" applyFill="1" applyBorder="1" applyAlignment="1">
      <alignment horizontal="center"/>
    </xf>
    <xf numFmtId="165" fontId="78" fillId="0" borderId="0" xfId="0" applyNumberFormat="1" applyFont="1" applyFill="1" applyBorder="1" applyAlignment="1">
      <alignment horizontal="center"/>
    </xf>
    <xf numFmtId="165" fontId="78" fillId="0" borderId="2" xfId="0" applyNumberFormat="1" applyFont="1" applyFill="1" applyBorder="1" applyAlignment="1">
      <alignment horizontal="center"/>
    </xf>
    <xf numFmtId="0" fontId="78" fillId="0" borderId="2" xfId="0" applyFont="1" applyFill="1" applyBorder="1"/>
    <xf numFmtId="0" fontId="53" fillId="0" borderId="26" xfId="0" applyFont="1" applyFill="1" applyBorder="1" applyAlignment="1">
      <alignment horizontal="center"/>
    </xf>
    <xf numFmtId="0" fontId="53" fillId="0" borderId="2" xfId="0" applyFont="1" applyFill="1" applyBorder="1"/>
    <xf numFmtId="0" fontId="78" fillId="55" borderId="0" xfId="0" applyFont="1" applyFill="1" applyBorder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8" fillId="0" borderId="2" xfId="0" applyFont="1" applyFill="1" applyBorder="1" applyAlignment="1">
      <alignment horizontal="center"/>
    </xf>
    <xf numFmtId="0" fontId="81" fillId="0" borderId="2" xfId="0" applyFont="1" applyBorder="1"/>
    <xf numFmtId="0" fontId="77" fillId="0" borderId="2" xfId="0" applyFont="1" applyFill="1" applyBorder="1"/>
    <xf numFmtId="0" fontId="77" fillId="0" borderId="26" xfId="0" applyFont="1" applyFill="1" applyBorder="1" applyAlignment="1">
      <alignment horizontal="center"/>
    </xf>
    <xf numFmtId="0" fontId="80" fillId="55" borderId="0" xfId="0" applyFont="1" applyFill="1" applyBorder="1" applyAlignment="1">
      <alignment horizontal="center"/>
    </xf>
    <xf numFmtId="165" fontId="77" fillId="55" borderId="0" xfId="0" applyNumberFormat="1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78" fillId="0" borderId="4" xfId="0" applyFont="1" applyFill="1" applyBorder="1" applyAlignment="1">
      <alignment horizontal="center"/>
    </xf>
    <xf numFmtId="0" fontId="81" fillId="0" borderId="26" xfId="0" applyFont="1" applyFill="1" applyBorder="1" applyAlignment="1">
      <alignment horizontal="center"/>
    </xf>
    <xf numFmtId="0" fontId="78" fillId="0" borderId="31" xfId="0" applyFont="1" applyFill="1" applyBorder="1" applyAlignment="1">
      <alignment horizontal="center"/>
    </xf>
    <xf numFmtId="0" fontId="78" fillId="0" borderId="53" xfId="0" applyFont="1" applyBorder="1"/>
    <xf numFmtId="165" fontId="80" fillId="55" borderId="32" xfId="0" applyNumberFormat="1" applyFont="1" applyFill="1" applyBorder="1" applyAlignment="1">
      <alignment horizontal="center"/>
    </xf>
    <xf numFmtId="165" fontId="77" fillId="55" borderId="32" xfId="0" applyNumberFormat="1" applyFont="1" applyFill="1" applyBorder="1" applyAlignment="1">
      <alignment horizontal="center"/>
    </xf>
    <xf numFmtId="165" fontId="78" fillId="55" borderId="32" xfId="0" applyNumberFormat="1" applyFont="1" applyFill="1" applyBorder="1" applyAlignment="1">
      <alignment horizontal="center"/>
    </xf>
    <xf numFmtId="165" fontId="80" fillId="55" borderId="37" xfId="0" applyNumberFormat="1" applyFont="1" applyFill="1" applyBorder="1" applyAlignment="1">
      <alignment horizontal="center"/>
    </xf>
    <xf numFmtId="165" fontId="77" fillId="55" borderId="37" xfId="0" applyNumberFormat="1" applyFont="1" applyFill="1" applyBorder="1" applyAlignment="1">
      <alignment horizontal="center"/>
    </xf>
    <xf numFmtId="165" fontId="78" fillId="55" borderId="37" xfId="0" applyNumberFormat="1" applyFont="1" applyFill="1" applyBorder="1" applyAlignment="1">
      <alignment horizontal="center"/>
    </xf>
    <xf numFmtId="0" fontId="78" fillId="0" borderId="5" xfId="0" applyFont="1" applyFill="1" applyBorder="1" applyAlignment="1">
      <alignment horizontal="center"/>
    </xf>
    <xf numFmtId="0" fontId="77" fillId="0" borderId="3" xfId="0" applyFont="1" applyBorder="1"/>
    <xf numFmtId="0" fontId="80" fillId="55" borderId="1" xfId="0" applyFont="1" applyFill="1" applyBorder="1"/>
    <xf numFmtId="0" fontId="77" fillId="55" borderId="1" xfId="0" applyFont="1" applyFill="1" applyBorder="1"/>
    <xf numFmtId="0" fontId="78" fillId="55" borderId="1" xfId="0" applyFont="1" applyFill="1" applyBorder="1"/>
    <xf numFmtId="0" fontId="77" fillId="0" borderId="1" xfId="0" applyFont="1" applyBorder="1"/>
    <xf numFmtId="0" fontId="77" fillId="0" borderId="5" xfId="0" applyFont="1" applyBorder="1"/>
    <xf numFmtId="0" fontId="76" fillId="0" borderId="2" xfId="0" applyFont="1" applyBorder="1" applyAlignment="1">
      <alignment horizontal="left"/>
    </xf>
    <xf numFmtId="165" fontId="80" fillId="55" borderId="36" xfId="0" applyNumberFormat="1" applyFont="1" applyFill="1" applyBorder="1" applyAlignment="1">
      <alignment horizontal="center"/>
    </xf>
    <xf numFmtId="165" fontId="77" fillId="55" borderId="36" xfId="0" applyNumberFormat="1" applyFont="1" applyFill="1" applyBorder="1" applyAlignment="1">
      <alignment horizontal="center"/>
    </xf>
    <xf numFmtId="165" fontId="78" fillId="55" borderId="36" xfId="0" applyNumberFormat="1" applyFont="1" applyFill="1" applyBorder="1" applyAlignment="1">
      <alignment horizontal="center"/>
    </xf>
    <xf numFmtId="0" fontId="78" fillId="0" borderId="4" xfId="0" applyFont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53" fillId="0" borderId="4" xfId="0" applyFont="1" applyBorder="1" applyAlignment="1">
      <alignment horizontal="center"/>
    </xf>
    <xf numFmtId="165" fontId="80" fillId="0" borderId="0" xfId="0" applyNumberFormat="1" applyFont="1" applyFill="1" applyBorder="1" applyAlignment="1">
      <alignment horizontal="center"/>
    </xf>
    <xf numFmtId="0" fontId="77" fillId="0" borderId="0" xfId="0" applyFont="1" applyFill="1"/>
    <xf numFmtId="0" fontId="78" fillId="0" borderId="5" xfId="0" applyFont="1" applyBorder="1" applyAlignment="1">
      <alignment horizontal="center" vertical="top"/>
    </xf>
    <xf numFmtId="0" fontId="78" fillId="0" borderId="1" xfId="0" applyFont="1" applyBorder="1"/>
    <xf numFmtId="0" fontId="78" fillId="0" borderId="3" xfId="0" applyFont="1" applyBorder="1"/>
    <xf numFmtId="0" fontId="78" fillId="0" borderId="0" xfId="0" applyFont="1" applyBorder="1" applyAlignment="1">
      <alignment horizontal="center" vertical="top"/>
    </xf>
    <xf numFmtId="0" fontId="78" fillId="0" borderId="0" xfId="0" applyFont="1" applyFill="1" applyBorder="1"/>
    <xf numFmtId="165" fontId="77" fillId="0" borderId="0" xfId="0" applyNumberFormat="1" applyFont="1" applyFill="1" applyBorder="1"/>
    <xf numFmtId="165" fontId="78" fillId="0" borderId="0" xfId="0" applyNumberFormat="1" applyFont="1" applyFill="1" applyBorder="1"/>
    <xf numFmtId="0" fontId="76" fillId="0" borderId="0" xfId="0" applyFont="1" applyAlignment="1"/>
    <xf numFmtId="0" fontId="77" fillId="0" borderId="0" xfId="0" applyFont="1" applyAlignment="1"/>
    <xf numFmtId="0" fontId="78" fillId="0" borderId="0" xfId="0" applyFont="1" applyAlignment="1"/>
    <xf numFmtId="0" fontId="77" fillId="0" borderId="0" xfId="0" applyFont="1" applyAlignment="1">
      <alignment horizontal="center"/>
    </xf>
    <xf numFmtId="0" fontId="76" fillId="0" borderId="0" xfId="0" applyFont="1" applyAlignment="1">
      <alignment horizontal="left"/>
    </xf>
    <xf numFmtId="166" fontId="83" fillId="0" borderId="0" xfId="1365" applyNumberFormat="1" applyFont="1" applyAlignment="1">
      <alignment horizontal="center"/>
    </xf>
    <xf numFmtId="0" fontId="78" fillId="0" borderId="0" xfId="0" applyFont="1"/>
    <xf numFmtId="0" fontId="78" fillId="0" borderId="0" xfId="0" applyFont="1" applyBorder="1"/>
    <xf numFmtId="2" fontId="63" fillId="0" borderId="0" xfId="0" applyNumberFormat="1" applyFont="1"/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  <xf numFmtId="0" fontId="75" fillId="0" borderId="3" xfId="0" applyFont="1" applyFill="1" applyBorder="1" applyAlignment="1">
      <alignment horizontal="center"/>
    </xf>
    <xf numFmtId="0" fontId="62" fillId="55" borderId="2" xfId="0" applyFont="1" applyFill="1" applyBorder="1"/>
    <xf numFmtId="0" fontId="77" fillId="0" borderId="0" xfId="0" applyFont="1" applyAlignment="1">
      <alignment horizontal="center" vertical="center"/>
    </xf>
    <xf numFmtId="165" fontId="78" fillId="0" borderId="0" xfId="0" applyNumberFormat="1" applyFont="1" applyAlignment="1">
      <alignment horizontal="center"/>
    </xf>
    <xf numFmtId="165" fontId="78" fillId="0" borderId="2" xfId="0" applyNumberFormat="1" applyFont="1" applyBorder="1" applyAlignment="1">
      <alignment horizontal="center"/>
    </xf>
    <xf numFmtId="165" fontId="78" fillId="0" borderId="4" xfId="0" applyNumberFormat="1" applyFont="1" applyBorder="1" applyAlignment="1">
      <alignment horizontal="center"/>
    </xf>
    <xf numFmtId="0" fontId="78" fillId="0" borderId="0" xfId="0" applyFont="1" applyAlignment="1">
      <alignment horizontal="center"/>
    </xf>
    <xf numFmtId="0" fontId="78" fillId="0" borderId="2" xfId="0" applyFont="1" applyBorder="1" applyAlignment="1">
      <alignment horizontal="center"/>
    </xf>
    <xf numFmtId="0" fontId="82" fillId="0" borderId="4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0" borderId="2" xfId="0" applyFont="1" applyBorder="1" applyAlignment="1">
      <alignment horizontal="center"/>
    </xf>
    <xf numFmtId="165" fontId="77" fillId="0" borderId="1" xfId="0" applyNumberFormat="1" applyFont="1" applyBorder="1" applyAlignment="1">
      <alignment horizontal="center"/>
    </xf>
    <xf numFmtId="165" fontId="77" fillId="0" borderId="3" xfId="0" applyNumberFormat="1" applyFont="1" applyBorder="1" applyAlignment="1">
      <alignment horizontal="center"/>
    </xf>
    <xf numFmtId="165" fontId="78" fillId="0" borderId="5" xfId="0" applyNumberFormat="1" applyFont="1" applyBorder="1" applyAlignment="1">
      <alignment horizontal="center"/>
    </xf>
    <xf numFmtId="165" fontId="78" fillId="0" borderId="1" xfId="0" applyNumberFormat="1" applyFont="1" applyBorder="1" applyAlignment="1">
      <alignment horizontal="center"/>
    </xf>
    <xf numFmtId="165" fontId="78" fillId="0" borderId="3" xfId="0" applyNumberFormat="1" applyFont="1" applyBorder="1" applyAlignment="1">
      <alignment horizontal="center"/>
    </xf>
    <xf numFmtId="165" fontId="77" fillId="0" borderId="36" xfId="0" applyNumberFormat="1" applyFont="1" applyBorder="1" applyAlignment="1">
      <alignment horizontal="center"/>
    </xf>
    <xf numFmtId="165" fontId="77" fillId="0" borderId="35" xfId="0" applyNumberFormat="1" applyFont="1" applyBorder="1" applyAlignment="1">
      <alignment horizontal="center"/>
    </xf>
    <xf numFmtId="165" fontId="78" fillId="0" borderId="52" xfId="0" applyNumberFormat="1" applyFont="1" applyBorder="1" applyAlignment="1">
      <alignment horizontal="center"/>
    </xf>
    <xf numFmtId="165" fontId="78" fillId="0" borderId="36" xfId="0" applyNumberFormat="1" applyFont="1" applyBorder="1" applyAlignment="1">
      <alignment horizontal="center"/>
    </xf>
    <xf numFmtId="165" fontId="78" fillId="0" borderId="35" xfId="0" applyNumberFormat="1" applyFont="1" applyBorder="1" applyAlignment="1">
      <alignment horizontal="center"/>
    </xf>
    <xf numFmtId="165" fontId="77" fillId="0" borderId="0" xfId="0" applyNumberFormat="1" applyFont="1" applyAlignment="1">
      <alignment horizontal="center"/>
    </xf>
    <xf numFmtId="165" fontId="77" fillId="0" borderId="2" xfId="0" applyNumberFormat="1" applyFont="1" applyBorder="1" applyAlignment="1">
      <alignment horizontal="center"/>
    </xf>
    <xf numFmtId="165" fontId="77" fillId="0" borderId="4" xfId="0" applyNumberFormat="1" applyFont="1" applyBorder="1" applyAlignment="1">
      <alignment horizontal="center"/>
    </xf>
    <xf numFmtId="165" fontId="78" fillId="0" borderId="27" xfId="0" applyNumberFormat="1" applyFont="1" applyFill="1" applyBorder="1" applyAlignment="1">
      <alignment horizontal="center"/>
    </xf>
    <xf numFmtId="0" fontId="78" fillId="0" borderId="27" xfId="0" applyFont="1" applyFill="1" applyBorder="1" applyAlignment="1">
      <alignment horizontal="center"/>
    </xf>
    <xf numFmtId="165" fontId="78" fillId="0" borderId="32" xfId="0" applyNumberFormat="1" applyFont="1" applyFill="1" applyBorder="1" applyAlignment="1">
      <alignment horizontal="center"/>
    </xf>
    <xf numFmtId="165" fontId="78" fillId="0" borderId="33" xfId="0" applyNumberFormat="1" applyFont="1" applyFill="1" applyBorder="1" applyAlignment="1">
      <alignment horizontal="center"/>
    </xf>
    <xf numFmtId="165" fontId="78" fillId="0" borderId="37" xfId="0" applyNumberFormat="1" applyFont="1" applyFill="1" applyBorder="1" applyAlignment="1">
      <alignment horizontal="center"/>
    </xf>
    <xf numFmtId="165" fontId="78" fillId="0" borderId="38" xfId="0" applyNumberFormat="1" applyFont="1" applyFill="1" applyBorder="1" applyAlignment="1">
      <alignment horizontal="center"/>
    </xf>
    <xf numFmtId="0" fontId="78" fillId="0" borderId="1" xfId="0" applyFont="1" applyFill="1" applyBorder="1"/>
    <xf numFmtId="0" fontId="78" fillId="0" borderId="3" xfId="0" applyFont="1" applyFill="1" applyBorder="1"/>
    <xf numFmtId="165" fontId="78" fillId="0" borderId="36" xfId="0" applyNumberFormat="1" applyFont="1" applyFill="1" applyBorder="1" applyAlignment="1">
      <alignment horizontal="center"/>
    </xf>
    <xf numFmtId="165" fontId="78" fillId="0" borderId="35" xfId="0" applyNumberFormat="1" applyFont="1" applyFill="1" applyBorder="1" applyAlignment="1">
      <alignment horizontal="center"/>
    </xf>
    <xf numFmtId="0" fontId="79" fillId="0" borderId="0" xfId="0" applyFont="1" applyFill="1" applyBorder="1" applyAlignment="1"/>
    <xf numFmtId="0" fontId="76" fillId="0" borderId="0" xfId="0" applyFont="1" applyAlignment="1"/>
    <xf numFmtId="14" fontId="76" fillId="0" borderId="0" xfId="0" applyNumberFormat="1" applyFont="1" applyFill="1" applyAlignment="1">
      <alignment horizontal="left"/>
    </xf>
    <xf numFmtId="0" fontId="76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76" fillId="0" borderId="0" xfId="0" applyFont="1" applyBorder="1" applyAlignment="1">
      <alignment horizontal="center"/>
    </xf>
    <xf numFmtId="0" fontId="76" fillId="0" borderId="41" xfId="0" applyFont="1" applyBorder="1" applyAlignment="1">
      <alignment horizontal="center" vertical="center"/>
    </xf>
    <xf numFmtId="0" fontId="76" fillId="0" borderId="37" xfId="0" applyFont="1" applyBorder="1" applyAlignment="1">
      <alignment horizontal="center" vertical="center"/>
    </xf>
    <xf numFmtId="0" fontId="76" fillId="0" borderId="42" xfId="0" applyFont="1" applyBorder="1" applyAlignment="1">
      <alignment horizontal="center" vertical="center"/>
    </xf>
    <xf numFmtId="0" fontId="76" fillId="0" borderId="28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36" xfId="0" applyFont="1" applyBorder="1" applyAlignment="1">
      <alignment horizontal="center" vertical="center"/>
    </xf>
    <xf numFmtId="0" fontId="76" fillId="0" borderId="35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52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14" fontId="56" fillId="0" borderId="0" xfId="0" applyNumberFormat="1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53" fillId="0" borderId="0" xfId="0" applyFont="1" applyBorder="1" applyAlignment="1">
      <alignment horizontal="center"/>
    </xf>
    <xf numFmtId="0" fontId="64" fillId="0" borderId="0" xfId="0" applyFont="1" applyAlignment="1"/>
    <xf numFmtId="0" fontId="56" fillId="0" borderId="1" xfId="0" applyFont="1" applyBorder="1" applyAlignment="1">
      <alignment horizontal="center"/>
    </xf>
    <xf numFmtId="0" fontId="61" fillId="0" borderId="1" xfId="0" applyFont="1" applyBorder="1" applyAlignment="1"/>
    <xf numFmtId="0" fontId="67" fillId="0" borderId="0" xfId="0" applyFont="1" applyBorder="1" applyAlignment="1"/>
    <xf numFmtId="0" fontId="72" fillId="0" borderId="0" xfId="0" applyFont="1" applyAlignment="1"/>
    <xf numFmtId="14" fontId="56" fillId="0" borderId="0" xfId="0" applyNumberFormat="1" applyFont="1" applyFill="1" applyAlignment="1"/>
    <xf numFmtId="0" fontId="60" fillId="0" borderId="0" xfId="0" applyFont="1" applyAlignment="1"/>
    <xf numFmtId="0" fontId="61" fillId="0" borderId="0" xfId="0" applyFont="1" applyAlignment="1"/>
    <xf numFmtId="14" fontId="56" fillId="55" borderId="0" xfId="0" applyNumberFormat="1" applyFont="1" applyFill="1" applyAlignment="1"/>
    <xf numFmtId="0" fontId="60" fillId="55" borderId="0" xfId="0" applyFont="1" applyFill="1" applyAlignment="1"/>
    <xf numFmtId="0" fontId="61" fillId="55" borderId="0" xfId="0" applyFont="1" applyFill="1" applyAlignment="1"/>
    <xf numFmtId="0" fontId="53" fillId="55" borderId="0" xfId="0" applyFont="1" applyFill="1" applyAlignment="1">
      <alignment horizontal="center"/>
    </xf>
    <xf numFmtId="0" fontId="64" fillId="55" borderId="0" xfId="0" applyFont="1" applyFill="1" applyAlignment="1"/>
    <xf numFmtId="0" fontId="56" fillId="55" borderId="1" xfId="0" applyFont="1" applyFill="1" applyBorder="1" applyAlignment="1">
      <alignment horizontal="center"/>
    </xf>
    <xf numFmtId="0" fontId="61" fillId="55" borderId="1" xfId="0" applyFont="1" applyFill="1" applyBorder="1" applyAlignment="1"/>
    <xf numFmtId="0" fontId="65" fillId="0" borderId="0" xfId="0" applyFont="1" applyFill="1" applyBorder="1" applyAlignment="1"/>
    <xf numFmtId="0" fontId="53" fillId="0" borderId="0" xfId="0" applyFont="1" applyFill="1" applyAlignment="1">
      <alignment horizontal="center"/>
    </xf>
    <xf numFmtId="0" fontId="56" fillId="0" borderId="1" xfId="0" applyFont="1" applyFill="1" applyBorder="1" applyAlignment="1">
      <alignment horizontal="center"/>
    </xf>
    <xf numFmtId="165" fontId="57" fillId="55" borderId="43" xfId="0" applyNumberFormat="1" applyFont="1" applyFill="1" applyBorder="1" applyAlignment="1">
      <alignment horizontal="center"/>
    </xf>
    <xf numFmtId="165" fontId="57" fillId="55" borderId="44" xfId="0" applyNumberFormat="1" applyFont="1" applyFill="1" applyBorder="1" applyAlignment="1">
      <alignment horizontal="center"/>
    </xf>
    <xf numFmtId="165" fontId="57" fillId="55" borderId="45" xfId="0" applyNumberFormat="1" applyFont="1" applyFill="1" applyBorder="1" applyAlignment="1">
      <alignment horizontal="center"/>
    </xf>
  </cellXfs>
  <cellStyles count="1367">
    <cellStyle name="_x000a_386grabber=S" xfId="6" xr:uid="{00000000-0005-0000-0000-000000000000}"/>
    <cellStyle name="_x000a_386grabber=S 10" xfId="1081" xr:uid="{00000000-0005-0000-0000-000001000000}"/>
    <cellStyle name="_x000a_386grabber=S 2" xfId="16" xr:uid="{00000000-0005-0000-0000-000002000000}"/>
    <cellStyle name="_x000a_386grabber=S 2 2" xfId="57" xr:uid="{00000000-0005-0000-0000-000003000000}"/>
    <cellStyle name="_x000a_386grabber=S 3" xfId="50" xr:uid="{00000000-0005-0000-0000-000004000000}"/>
    <cellStyle name="_x000a_386grabber=S 4" xfId="197" xr:uid="{00000000-0005-0000-0000-000005000000}"/>
    <cellStyle name="_x000a_386grabber=S 5" xfId="235" xr:uid="{00000000-0005-0000-0000-000006000000}"/>
    <cellStyle name="_x000a_386grabber=S 6" xfId="209" xr:uid="{00000000-0005-0000-0000-000007000000}"/>
    <cellStyle name="_x000a_386grabber=S 7" xfId="657" xr:uid="{00000000-0005-0000-0000-000008000000}"/>
    <cellStyle name="_x000a_386grabber=S 8" xfId="663" xr:uid="{00000000-0005-0000-0000-000009000000}"/>
    <cellStyle name="_x000a_386grabber=S 9" xfId="1083" xr:uid="{00000000-0005-0000-0000-00000A000000}"/>
    <cellStyle name="=D:\WINNT\SYSTEM32\COMMAND.COM" xfId="7" xr:uid="{00000000-0005-0000-0000-00000B000000}"/>
    <cellStyle name="=D:\WINNT\SYSTEM32\COMMAND.COM 10" xfId="1088" xr:uid="{00000000-0005-0000-0000-00000C000000}"/>
    <cellStyle name="=D:\WINNT\SYSTEM32\COMMAND.COM 2" xfId="15" xr:uid="{00000000-0005-0000-0000-00000D000000}"/>
    <cellStyle name="=D:\WINNT\SYSTEM32\COMMAND.COM 2 2" xfId="56" xr:uid="{00000000-0005-0000-0000-00000E000000}"/>
    <cellStyle name="=D:\WINNT\SYSTEM32\COMMAND.COM 3" xfId="51" xr:uid="{00000000-0005-0000-0000-00000F000000}"/>
    <cellStyle name="=D:\WINNT\SYSTEM32\COMMAND.COM 4" xfId="198" xr:uid="{00000000-0005-0000-0000-000010000000}"/>
    <cellStyle name="=D:\WINNT\SYSTEM32\COMMAND.COM 5" xfId="221" xr:uid="{00000000-0005-0000-0000-000011000000}"/>
    <cellStyle name="=D:\WINNT\SYSTEM32\COMMAND.COM 6" xfId="196" xr:uid="{00000000-0005-0000-0000-000012000000}"/>
    <cellStyle name="=D:\WINNT\SYSTEM32\COMMAND.COM 7" xfId="658" xr:uid="{00000000-0005-0000-0000-000013000000}"/>
    <cellStyle name="=D:\WINNT\SYSTEM32\COMMAND.COM 8" xfId="656" xr:uid="{00000000-0005-0000-0000-000014000000}"/>
    <cellStyle name="=D:\WINNT\SYSTEM32\COMMAND.COM 9" xfId="1084" xr:uid="{00000000-0005-0000-0000-000015000000}"/>
    <cellStyle name="20 % - zvýraznenie1 2" xfId="1170" xr:uid="{00000000-0005-0000-0000-000016000000}"/>
    <cellStyle name="20 % - zvýraznenie2 2" xfId="1174" xr:uid="{00000000-0005-0000-0000-000017000000}"/>
    <cellStyle name="20 % - zvýraznenie3 2" xfId="1178" xr:uid="{00000000-0005-0000-0000-000018000000}"/>
    <cellStyle name="20 % - zvýraznenie4 2" xfId="1182" xr:uid="{00000000-0005-0000-0000-000019000000}"/>
    <cellStyle name="20 % - zvýraznenie5 2" xfId="1186" xr:uid="{00000000-0005-0000-0000-00001A000000}"/>
    <cellStyle name="20 % - zvýraznenie6 2" xfId="1190" xr:uid="{00000000-0005-0000-0000-00001B000000}"/>
    <cellStyle name="20% - Accent1" xfId="1285" xr:uid="{00000000-0005-0000-0000-00001C000000}"/>
    <cellStyle name="20% - Accent2" xfId="1249" xr:uid="{00000000-0005-0000-0000-00001D000000}"/>
    <cellStyle name="20% - Accent3" xfId="1234" xr:uid="{00000000-0005-0000-0000-00001E000000}"/>
    <cellStyle name="20% - Accent4" xfId="1272" xr:uid="{00000000-0005-0000-0000-00001F000000}"/>
    <cellStyle name="20% - Accent5" xfId="1258" xr:uid="{00000000-0005-0000-0000-000020000000}"/>
    <cellStyle name="20% - Accent6" xfId="1359" xr:uid="{00000000-0005-0000-0000-000021000000}"/>
    <cellStyle name="40 % - zvýraznenie1 2" xfId="1171" xr:uid="{00000000-0005-0000-0000-000022000000}"/>
    <cellStyle name="40 % - zvýraznenie2 2" xfId="1175" xr:uid="{00000000-0005-0000-0000-000023000000}"/>
    <cellStyle name="40 % - zvýraznenie3 2" xfId="1179" xr:uid="{00000000-0005-0000-0000-000024000000}"/>
    <cellStyle name="40 % - zvýraznenie4 2" xfId="1183" xr:uid="{00000000-0005-0000-0000-000025000000}"/>
    <cellStyle name="40 % - zvýraznenie5 2" xfId="1187" xr:uid="{00000000-0005-0000-0000-000026000000}"/>
    <cellStyle name="40 % - zvýraznenie6 2" xfId="1191" xr:uid="{00000000-0005-0000-0000-000027000000}"/>
    <cellStyle name="40% - Accent1" xfId="1238" xr:uid="{00000000-0005-0000-0000-000028000000}"/>
    <cellStyle name="40% - Accent2" xfId="1254" xr:uid="{00000000-0005-0000-0000-000029000000}"/>
    <cellStyle name="40% - Accent3" xfId="1242" xr:uid="{00000000-0005-0000-0000-00002A000000}"/>
    <cellStyle name="40% - Accent4" xfId="1248" xr:uid="{00000000-0005-0000-0000-00002B000000}"/>
    <cellStyle name="40% - Accent5" xfId="1218" xr:uid="{00000000-0005-0000-0000-00002C000000}"/>
    <cellStyle name="40% - Accent6" xfId="1252" xr:uid="{00000000-0005-0000-0000-00002D000000}"/>
    <cellStyle name="60 % - zvýraznenie1 2" xfId="1172" xr:uid="{00000000-0005-0000-0000-00002E000000}"/>
    <cellStyle name="60 % - zvýraznenie2 2" xfId="1176" xr:uid="{00000000-0005-0000-0000-00002F000000}"/>
    <cellStyle name="60 % - zvýraznenie3 2" xfId="1180" xr:uid="{00000000-0005-0000-0000-000030000000}"/>
    <cellStyle name="60 % - zvýraznenie4 2" xfId="1184" xr:uid="{00000000-0005-0000-0000-000031000000}"/>
    <cellStyle name="60 % - zvýraznenie5 2" xfId="1188" xr:uid="{00000000-0005-0000-0000-000032000000}"/>
    <cellStyle name="60 % - zvýraznenie6 2" xfId="1192" xr:uid="{00000000-0005-0000-0000-000033000000}"/>
    <cellStyle name="60% - Accent1" xfId="1282" xr:uid="{00000000-0005-0000-0000-000034000000}"/>
    <cellStyle name="60% - Accent2" xfId="1262" xr:uid="{00000000-0005-0000-0000-000035000000}"/>
    <cellStyle name="60% - Accent3" xfId="1219" xr:uid="{00000000-0005-0000-0000-000036000000}"/>
    <cellStyle name="60% - Accent4" xfId="1358" xr:uid="{00000000-0005-0000-0000-000037000000}"/>
    <cellStyle name="60% - Accent5" xfId="1217" xr:uid="{00000000-0005-0000-0000-000038000000}"/>
    <cellStyle name="60% - Accent6" xfId="1281" xr:uid="{00000000-0005-0000-0000-000039000000}"/>
    <cellStyle name="Accent1" xfId="1256" xr:uid="{00000000-0005-0000-0000-00003A000000}"/>
    <cellStyle name="Accent2" xfId="1275" xr:uid="{00000000-0005-0000-0000-00003B000000}"/>
    <cellStyle name="Accent3" xfId="1235" xr:uid="{00000000-0005-0000-0000-00003C000000}"/>
    <cellStyle name="Accent4" xfId="1233" xr:uid="{00000000-0005-0000-0000-00003D000000}"/>
    <cellStyle name="Accent5" xfId="1261" xr:uid="{00000000-0005-0000-0000-00003E000000}"/>
    <cellStyle name="Accent6" xfId="1270" xr:uid="{00000000-0005-0000-0000-00003F000000}"/>
    <cellStyle name="Bad" xfId="1280" xr:uid="{00000000-0005-0000-0000-000040000000}"/>
    <cellStyle name="Calculation" xfId="1257" xr:uid="{00000000-0005-0000-0000-000041000000}"/>
    <cellStyle name="Comma_gdp" xfId="3" xr:uid="{00000000-0005-0000-0000-000042000000}"/>
    <cellStyle name="Čiarka 2" xfId="2" xr:uid="{00000000-0005-0000-0000-000043000000}"/>
    <cellStyle name="Čiarka 3" xfId="1288" xr:uid="{00000000-0005-0000-0000-000044000000}"/>
    <cellStyle name="čiarky 2" xfId="26" xr:uid="{00000000-0005-0000-0000-000045000000}"/>
    <cellStyle name="čiarky 2 10" xfId="1036" xr:uid="{00000000-0005-0000-0000-000046000000}"/>
    <cellStyle name="čiarky 2 11" xfId="1057" xr:uid="{00000000-0005-0000-0000-000047000000}"/>
    <cellStyle name="čiarky 2 2" xfId="64" xr:uid="{00000000-0005-0000-0000-000048000000}"/>
    <cellStyle name="čiarky 2 3" xfId="990" xr:uid="{00000000-0005-0000-0000-000049000000}"/>
    <cellStyle name="čiarky 2 4" xfId="1058" xr:uid="{00000000-0005-0000-0000-00004A000000}"/>
    <cellStyle name="čiarky 2 5" xfId="1020" xr:uid="{00000000-0005-0000-0000-00004B000000}"/>
    <cellStyle name="čiarky 2 6" xfId="1047" xr:uid="{00000000-0005-0000-0000-00004C000000}"/>
    <cellStyle name="čiarky 2 7" xfId="1002" xr:uid="{00000000-0005-0000-0000-00004D000000}"/>
    <cellStyle name="čiarky 2 8" xfId="1032" xr:uid="{00000000-0005-0000-0000-00004E000000}"/>
    <cellStyle name="čiarky 2 9" xfId="1012" xr:uid="{00000000-0005-0000-0000-00004F000000}"/>
    <cellStyle name="čiarky 3" xfId="48" xr:uid="{00000000-0005-0000-0000-000050000000}"/>
    <cellStyle name="čiarky 4" xfId="75" xr:uid="{00000000-0005-0000-0000-000051000000}"/>
    <cellStyle name="čiarky 5" xfId="114" xr:uid="{00000000-0005-0000-0000-000052000000}"/>
    <cellStyle name="čiarky 6" xfId="1291" xr:uid="{00000000-0005-0000-0000-000053000000}"/>
    <cellStyle name="Date" xfId="648" xr:uid="{00000000-0005-0000-0000-000054000000}"/>
    <cellStyle name="Dobrá 2" xfId="1158" xr:uid="{00000000-0005-0000-0000-000055000000}"/>
    <cellStyle name="Explanatory Text" xfId="1276" xr:uid="{00000000-0005-0000-0000-000056000000}"/>
    <cellStyle name="Good" xfId="1221" xr:uid="{00000000-0005-0000-0000-000057000000}"/>
    <cellStyle name="Heading 1" xfId="1253" xr:uid="{00000000-0005-0000-0000-000058000000}"/>
    <cellStyle name="Heading 2" xfId="1259" xr:uid="{00000000-0005-0000-0000-000059000000}"/>
    <cellStyle name="Heading 3" xfId="1251" xr:uid="{00000000-0005-0000-0000-00005A000000}"/>
    <cellStyle name="Heading 4" xfId="1260" xr:uid="{00000000-0005-0000-0000-00005B000000}"/>
    <cellStyle name="Hypertextové prepojenie 2" xfId="12" xr:uid="{00000000-0005-0000-0000-00005C000000}"/>
    <cellStyle name="Check Cell" xfId="1229" xr:uid="{00000000-0005-0000-0000-00005D000000}"/>
    <cellStyle name="Input" xfId="1240" xr:uid="{00000000-0005-0000-0000-00005E000000}"/>
    <cellStyle name="Kontrolná bunka 2" xfId="1165" xr:uid="{00000000-0005-0000-0000-00005F000000}"/>
    <cellStyle name="Linked Cell" xfId="1244" xr:uid="{00000000-0005-0000-0000-000060000000}"/>
    <cellStyle name="Nadpis 1 2" xfId="1154" xr:uid="{00000000-0005-0000-0000-000061000000}"/>
    <cellStyle name="Nadpis 2 2" xfId="1155" xr:uid="{00000000-0005-0000-0000-000062000000}"/>
    <cellStyle name="Nadpis 3 2" xfId="1156" xr:uid="{00000000-0005-0000-0000-000063000000}"/>
    <cellStyle name="Nadpis 4 2" xfId="1157" xr:uid="{00000000-0005-0000-0000-000064000000}"/>
    <cellStyle name="Neutral" xfId="1284" xr:uid="{00000000-0005-0000-0000-000065000000}"/>
    <cellStyle name="Neutrálna 2" xfId="1160" xr:uid="{00000000-0005-0000-0000-000066000000}"/>
    <cellStyle name="Normal 2" xfId="649" xr:uid="{00000000-0005-0000-0000-000067000000}"/>
    <cellStyle name="Normal_1.1" xfId="186" xr:uid="{00000000-0005-0000-0000-000068000000}"/>
    <cellStyle name="Normálna" xfId="0" builtinId="0"/>
    <cellStyle name="Normálna 2" xfId="1" xr:uid="{00000000-0005-0000-0000-00006A000000}"/>
    <cellStyle name="Normálna 2 2" xfId="1211" xr:uid="{00000000-0005-0000-0000-00006B000000}"/>
    <cellStyle name="Normálna 2 3" xfId="1230" xr:uid="{00000000-0005-0000-0000-00006C000000}"/>
    <cellStyle name="Normálna 3" xfId="1212" xr:uid="{00000000-0005-0000-0000-00006D000000}"/>
    <cellStyle name="Normálna 4" xfId="1215" xr:uid="{00000000-0005-0000-0000-00006E000000}"/>
    <cellStyle name="Normálna 5" xfId="1362" xr:uid="{00000000-0005-0000-0000-00006F000000}"/>
    <cellStyle name="Normálna 6" xfId="1366" xr:uid="{00000000-0005-0000-0000-000070000000}"/>
    <cellStyle name="normálne 10" xfId="34" xr:uid="{00000000-0005-0000-0000-000071000000}"/>
    <cellStyle name="normálne 10 2" xfId="1268" xr:uid="{00000000-0005-0000-0000-000072000000}"/>
    <cellStyle name="normálne 11" xfId="47" xr:uid="{00000000-0005-0000-0000-000073000000}"/>
    <cellStyle name="normálne 11 10" xfId="1031" xr:uid="{00000000-0005-0000-0000-000074000000}"/>
    <cellStyle name="normálne 11 11" xfId="1018" xr:uid="{00000000-0005-0000-0000-000075000000}"/>
    <cellStyle name="normálne 11 12" xfId="686" xr:uid="{00000000-0005-0000-0000-000076000000}"/>
    <cellStyle name="normálne 11 12 2" xfId="1317" xr:uid="{00000000-0005-0000-0000-000077000000}"/>
    <cellStyle name="normálne 11 13" xfId="1082" xr:uid="{00000000-0005-0000-0000-000078000000}"/>
    <cellStyle name="normálne 11 13 2" xfId="1343" xr:uid="{00000000-0005-0000-0000-000079000000}"/>
    <cellStyle name="normálne 11 14" xfId="1099" xr:uid="{00000000-0005-0000-0000-00007A000000}"/>
    <cellStyle name="normálne 11 14 2" xfId="1344" xr:uid="{00000000-0005-0000-0000-00007B000000}"/>
    <cellStyle name="normálne 11 15" xfId="1106" xr:uid="{00000000-0005-0000-0000-00007C000000}"/>
    <cellStyle name="normálne 11 15 2" xfId="1345" xr:uid="{00000000-0005-0000-0000-00007D000000}"/>
    <cellStyle name="normálne 11 16" xfId="1113" xr:uid="{00000000-0005-0000-0000-00007E000000}"/>
    <cellStyle name="normálne 11 16 2" xfId="1346" xr:uid="{00000000-0005-0000-0000-00007F000000}"/>
    <cellStyle name="normálne 11 17" xfId="1120" xr:uid="{00000000-0005-0000-0000-000080000000}"/>
    <cellStyle name="normálne 11 17 2" xfId="1347" xr:uid="{00000000-0005-0000-0000-000081000000}"/>
    <cellStyle name="normálne 11 18" xfId="1127" xr:uid="{00000000-0005-0000-0000-000082000000}"/>
    <cellStyle name="normálne 11 18 2" xfId="1348" xr:uid="{00000000-0005-0000-0000-000083000000}"/>
    <cellStyle name="normálne 11 19" xfId="1133" xr:uid="{00000000-0005-0000-0000-000084000000}"/>
    <cellStyle name="normálne 11 19 2" xfId="1349" xr:uid="{00000000-0005-0000-0000-000085000000}"/>
    <cellStyle name="normálne 11 2" xfId="654" xr:uid="{00000000-0005-0000-0000-000086000000}"/>
    <cellStyle name="normálne 11 2 2" xfId="685" xr:uid="{00000000-0005-0000-0000-000087000000}"/>
    <cellStyle name="normálne 11 2 3" xfId="922" xr:uid="{00000000-0005-0000-0000-000088000000}"/>
    <cellStyle name="normálne 11 2 4" xfId="1313" xr:uid="{00000000-0005-0000-0000-000089000000}"/>
    <cellStyle name="normálne 11 20" xfId="1139" xr:uid="{00000000-0005-0000-0000-00008A000000}"/>
    <cellStyle name="normálne 11 20 2" xfId="1350" xr:uid="{00000000-0005-0000-0000-00008B000000}"/>
    <cellStyle name="normálne 11 21" xfId="1145" xr:uid="{00000000-0005-0000-0000-00008C000000}"/>
    <cellStyle name="normálne 11 21 2" xfId="1351" xr:uid="{00000000-0005-0000-0000-00008D000000}"/>
    <cellStyle name="normálne 11 22" xfId="1151" xr:uid="{00000000-0005-0000-0000-00008E000000}"/>
    <cellStyle name="normálne 11 22 2" xfId="1352" xr:uid="{00000000-0005-0000-0000-00008F000000}"/>
    <cellStyle name="normálne 11 23" xfId="1224" xr:uid="{00000000-0005-0000-0000-000090000000}"/>
    <cellStyle name="normálne 11 3" xfId="996" xr:uid="{00000000-0005-0000-0000-000091000000}"/>
    <cellStyle name="normálne 11 4" xfId="1003" xr:uid="{00000000-0005-0000-0000-000092000000}"/>
    <cellStyle name="normálne 11 5" xfId="1046" xr:uid="{00000000-0005-0000-0000-000093000000}"/>
    <cellStyle name="normálne 11 6" xfId="1026" xr:uid="{00000000-0005-0000-0000-000094000000}"/>
    <cellStyle name="normálne 11 7" xfId="1052" xr:uid="{00000000-0005-0000-0000-000095000000}"/>
    <cellStyle name="normálne 11 8" xfId="988" xr:uid="{00000000-0005-0000-0000-000096000000}"/>
    <cellStyle name="normálne 11 9" xfId="1042" xr:uid="{00000000-0005-0000-0000-000097000000}"/>
    <cellStyle name="normálne 12" xfId="74" xr:uid="{00000000-0005-0000-0000-000098000000}"/>
    <cellStyle name="normálne 12 2" xfId="1265" xr:uid="{00000000-0005-0000-0000-000099000000}"/>
    <cellStyle name="normálne 13" xfId="73" xr:uid="{00000000-0005-0000-0000-00009A000000}"/>
    <cellStyle name="normálne 13 2" xfId="150" xr:uid="{00000000-0005-0000-0000-00009B000000}"/>
    <cellStyle name="normálne 13 2 2" xfId="330" xr:uid="{00000000-0005-0000-0000-00009C000000}"/>
    <cellStyle name="normálne 13 2 3" xfId="467" xr:uid="{00000000-0005-0000-0000-00009D000000}"/>
    <cellStyle name="normálne 13 2 4" xfId="607" xr:uid="{00000000-0005-0000-0000-00009E000000}"/>
    <cellStyle name="normálne 13 2 5" xfId="773" xr:uid="{00000000-0005-0000-0000-00009F000000}"/>
    <cellStyle name="normálne 13 2 6" xfId="876" xr:uid="{00000000-0005-0000-0000-0000A0000000}"/>
    <cellStyle name="normálne 13 3" xfId="255" xr:uid="{00000000-0005-0000-0000-0000A1000000}"/>
    <cellStyle name="normálne 13 4" xfId="394" xr:uid="{00000000-0005-0000-0000-0000A2000000}"/>
    <cellStyle name="normálne 13 5" xfId="536" xr:uid="{00000000-0005-0000-0000-0000A3000000}"/>
    <cellStyle name="normálne 13 6" xfId="700" xr:uid="{00000000-0005-0000-0000-0000A4000000}"/>
    <cellStyle name="normálne 13 7" xfId="947" xr:uid="{00000000-0005-0000-0000-0000A5000000}"/>
    <cellStyle name="normálne 13 8" xfId="1255" xr:uid="{00000000-0005-0000-0000-0000A6000000}"/>
    <cellStyle name="normálne 14" xfId="111" xr:uid="{00000000-0005-0000-0000-0000A7000000}"/>
    <cellStyle name="normálne 14 2" xfId="185" xr:uid="{00000000-0005-0000-0000-0000A8000000}"/>
    <cellStyle name="normálne 14 2 2" xfId="365" xr:uid="{00000000-0005-0000-0000-0000A9000000}"/>
    <cellStyle name="normálne 14 2 3" xfId="502" xr:uid="{00000000-0005-0000-0000-0000AA000000}"/>
    <cellStyle name="normálne 14 2 4" xfId="642" xr:uid="{00000000-0005-0000-0000-0000AB000000}"/>
    <cellStyle name="normálne 14 2 5" xfId="808" xr:uid="{00000000-0005-0000-0000-0000AC000000}"/>
    <cellStyle name="normálne 14 2 6" xfId="926" xr:uid="{00000000-0005-0000-0000-0000AD000000}"/>
    <cellStyle name="normálne 14 3" xfId="292" xr:uid="{00000000-0005-0000-0000-0000AE000000}"/>
    <cellStyle name="normálne 14 4" xfId="430" xr:uid="{00000000-0005-0000-0000-0000AF000000}"/>
    <cellStyle name="normálne 14 5" xfId="571" xr:uid="{00000000-0005-0000-0000-0000B0000000}"/>
    <cellStyle name="normálne 14 6" xfId="736" xr:uid="{00000000-0005-0000-0000-0000B1000000}"/>
    <cellStyle name="normálne 14 7" xfId="854" xr:uid="{00000000-0005-0000-0000-0000B2000000}"/>
    <cellStyle name="normálne 14 8" xfId="1245" xr:uid="{00000000-0005-0000-0000-0000B3000000}"/>
    <cellStyle name="normálne 15" xfId="113" xr:uid="{00000000-0005-0000-0000-0000B4000000}"/>
    <cellStyle name="normálne 15 2" xfId="1222" xr:uid="{00000000-0005-0000-0000-0000B5000000}"/>
    <cellStyle name="normálne 16" xfId="112" xr:uid="{00000000-0005-0000-0000-0000B6000000}"/>
    <cellStyle name="normálne 16 2" xfId="293" xr:uid="{00000000-0005-0000-0000-0000B7000000}"/>
    <cellStyle name="normálne 16 3" xfId="431" xr:uid="{00000000-0005-0000-0000-0000B8000000}"/>
    <cellStyle name="normálne 16 4" xfId="572" xr:uid="{00000000-0005-0000-0000-0000B9000000}"/>
    <cellStyle name="normálne 16 5" xfId="737" xr:uid="{00000000-0005-0000-0000-0000BA000000}"/>
    <cellStyle name="normálne 16 6" xfId="976" xr:uid="{00000000-0005-0000-0000-0000BB000000}"/>
    <cellStyle name="normálne 16 7" xfId="1239" xr:uid="{00000000-0005-0000-0000-0000BC000000}"/>
    <cellStyle name="normálne 17" xfId="187" xr:uid="{00000000-0005-0000-0000-0000BD000000}"/>
    <cellStyle name="normálne 17 2" xfId="366" xr:uid="{00000000-0005-0000-0000-0000BE000000}"/>
    <cellStyle name="normálne 17 3" xfId="503" xr:uid="{00000000-0005-0000-0000-0000BF000000}"/>
    <cellStyle name="normálne 17 4" xfId="643" xr:uid="{00000000-0005-0000-0000-0000C0000000}"/>
    <cellStyle name="normálne 17 5" xfId="809" xr:uid="{00000000-0005-0000-0000-0000C1000000}"/>
    <cellStyle name="normálne 17 6" xfId="932" xr:uid="{00000000-0005-0000-0000-0000C2000000}"/>
    <cellStyle name="normálne 17 7" xfId="1246" xr:uid="{00000000-0005-0000-0000-0000C3000000}"/>
    <cellStyle name="normálne 18" xfId="188" xr:uid="{00000000-0005-0000-0000-0000C4000000}"/>
    <cellStyle name="normálne 18 2" xfId="1286" xr:uid="{00000000-0005-0000-0000-0000C5000000}"/>
    <cellStyle name="normálne 19" xfId="191" xr:uid="{00000000-0005-0000-0000-0000C6000000}"/>
    <cellStyle name="normálne 19 2" xfId="369" xr:uid="{00000000-0005-0000-0000-0000C7000000}"/>
    <cellStyle name="normálne 19 2 2" xfId="1304" xr:uid="{00000000-0005-0000-0000-0000C8000000}"/>
    <cellStyle name="normálne 19 3" xfId="506" xr:uid="{00000000-0005-0000-0000-0000C9000000}"/>
    <cellStyle name="normálne 19 3 2" xfId="1309" xr:uid="{00000000-0005-0000-0000-0000CA000000}"/>
    <cellStyle name="normálne 19 4" xfId="645" xr:uid="{00000000-0005-0000-0000-0000CB000000}"/>
    <cellStyle name="normálne 19 4 2" xfId="1311" xr:uid="{00000000-0005-0000-0000-0000CC000000}"/>
    <cellStyle name="normálne 19 5" xfId="812" xr:uid="{00000000-0005-0000-0000-0000CD000000}"/>
    <cellStyle name="normálne 19 5 2" xfId="1318" xr:uid="{00000000-0005-0000-0000-0000CE000000}"/>
    <cellStyle name="normálne 19 6" xfId="909" xr:uid="{00000000-0005-0000-0000-0000CF000000}"/>
    <cellStyle name="normálne 19 6 2" xfId="1336" xr:uid="{00000000-0005-0000-0000-0000D0000000}"/>
    <cellStyle name="normálne 19 7" xfId="1295" xr:uid="{00000000-0005-0000-0000-0000D1000000}"/>
    <cellStyle name="normálne 19 8" xfId="1237" xr:uid="{00000000-0005-0000-0000-0000D2000000}"/>
    <cellStyle name="normálne 2" xfId="11" xr:uid="{00000000-0005-0000-0000-0000D3000000}"/>
    <cellStyle name="normálne 2 10" xfId="979" xr:uid="{00000000-0005-0000-0000-0000D4000000}"/>
    <cellStyle name="normálne 2 11" xfId="989" xr:uid="{00000000-0005-0000-0000-0000D5000000}"/>
    <cellStyle name="normálne 2 12" xfId="1027" xr:uid="{00000000-0005-0000-0000-0000D6000000}"/>
    <cellStyle name="normálne 2 13" xfId="1039" xr:uid="{00000000-0005-0000-0000-0000D7000000}"/>
    <cellStyle name="normálne 2 14" xfId="994" xr:uid="{00000000-0005-0000-0000-0000D8000000}"/>
    <cellStyle name="normálne 2 15" xfId="1029" xr:uid="{00000000-0005-0000-0000-0000D9000000}"/>
    <cellStyle name="normálne 2 16" xfId="1017" xr:uid="{00000000-0005-0000-0000-0000DA000000}"/>
    <cellStyle name="normálne 2 17" xfId="980" xr:uid="{00000000-0005-0000-0000-0000DB000000}"/>
    <cellStyle name="normálne 2 18" xfId="1072" xr:uid="{00000000-0005-0000-0000-0000DC000000}"/>
    <cellStyle name="normálne 2 19" xfId="1085" xr:uid="{00000000-0005-0000-0000-0000DD000000}"/>
    <cellStyle name="normálne 2 2" xfId="13" xr:uid="{00000000-0005-0000-0000-0000DE000000}"/>
    <cellStyle name="normálne 2 2 10" xfId="1053" xr:uid="{00000000-0005-0000-0000-0000DF000000}"/>
    <cellStyle name="normálne 2 2 11" xfId="1051" xr:uid="{00000000-0005-0000-0000-0000E0000000}"/>
    <cellStyle name="normálne 2 2 12" xfId="1038" xr:uid="{00000000-0005-0000-0000-0000E1000000}"/>
    <cellStyle name="normálne 2 2 13" xfId="1030" xr:uid="{00000000-0005-0000-0000-0000E2000000}"/>
    <cellStyle name="normálne 2 2 14" xfId="1007" xr:uid="{00000000-0005-0000-0000-0000E3000000}"/>
    <cellStyle name="normálne 2 2 15" xfId="818" xr:uid="{00000000-0005-0000-0000-0000E4000000}"/>
    <cellStyle name="normálne 2 2 2" xfId="54" xr:uid="{00000000-0005-0000-0000-0000E5000000}"/>
    <cellStyle name="normálne 2 2 3" xfId="202" xr:uid="{00000000-0005-0000-0000-0000E6000000}"/>
    <cellStyle name="normálne 2 2 4" xfId="250" xr:uid="{00000000-0005-0000-0000-0000E7000000}"/>
    <cellStyle name="normálne 2 2 5" xfId="378" xr:uid="{00000000-0005-0000-0000-0000E8000000}"/>
    <cellStyle name="normálne 2 2 6" xfId="662" xr:uid="{00000000-0005-0000-0000-0000E9000000}"/>
    <cellStyle name="normálne 2 2 6 2" xfId="982" xr:uid="{00000000-0005-0000-0000-0000EA000000}"/>
    <cellStyle name="normálne 2 2 6 3" xfId="1075" xr:uid="{00000000-0005-0000-0000-0000EB000000}"/>
    <cellStyle name="normálne 2 2 7" xfId="981" xr:uid="{00000000-0005-0000-0000-0000EC000000}"/>
    <cellStyle name="normálne 2 2 8" xfId="992" xr:uid="{00000000-0005-0000-0000-0000ED000000}"/>
    <cellStyle name="normálne 2 2 9" xfId="1048" xr:uid="{00000000-0005-0000-0000-0000EE000000}"/>
    <cellStyle name="normálne 2 20" xfId="1091" xr:uid="{00000000-0005-0000-0000-0000EF000000}"/>
    <cellStyle name="normálne 2 21" xfId="1236" xr:uid="{00000000-0005-0000-0000-0000F0000000}"/>
    <cellStyle name="normálne 2 3" xfId="20" xr:uid="{00000000-0005-0000-0000-0000F1000000}"/>
    <cellStyle name="normálne 2 4" xfId="29" xr:uid="{00000000-0005-0000-0000-0000F2000000}"/>
    <cellStyle name="normálne 2 4 10" xfId="852" xr:uid="{00000000-0005-0000-0000-0000F3000000}"/>
    <cellStyle name="normálne 2 4 2" xfId="43" xr:uid="{00000000-0005-0000-0000-0000F4000000}"/>
    <cellStyle name="normálne 2 4 2 2" xfId="95" xr:uid="{00000000-0005-0000-0000-0000F5000000}"/>
    <cellStyle name="normálne 2 4 2 2 2" xfId="169" xr:uid="{00000000-0005-0000-0000-0000F6000000}"/>
    <cellStyle name="normálne 2 4 2 2 2 2" xfId="349" xr:uid="{00000000-0005-0000-0000-0000F7000000}"/>
    <cellStyle name="normálne 2 4 2 2 2 3" xfId="486" xr:uid="{00000000-0005-0000-0000-0000F8000000}"/>
    <cellStyle name="normálne 2 4 2 2 2 4" xfId="626" xr:uid="{00000000-0005-0000-0000-0000F9000000}"/>
    <cellStyle name="normálne 2 4 2 2 2 5" xfId="792" xr:uid="{00000000-0005-0000-0000-0000FA000000}"/>
    <cellStyle name="normálne 2 4 2 2 2 6" xfId="940" xr:uid="{00000000-0005-0000-0000-0000FB000000}"/>
    <cellStyle name="normálne 2 4 2 2 3" xfId="276" xr:uid="{00000000-0005-0000-0000-0000FC000000}"/>
    <cellStyle name="normálne 2 4 2 2 4" xfId="414" xr:uid="{00000000-0005-0000-0000-0000FD000000}"/>
    <cellStyle name="normálne 2 4 2 2 5" xfId="555" xr:uid="{00000000-0005-0000-0000-0000FE000000}"/>
    <cellStyle name="normálne 2 4 2 2 6" xfId="720" xr:uid="{00000000-0005-0000-0000-0000FF000000}"/>
    <cellStyle name="normálne 2 4 2 2 7" xfId="905" xr:uid="{00000000-0005-0000-0000-000000010000}"/>
    <cellStyle name="normálne 2 4 2 3" xfId="134" xr:uid="{00000000-0005-0000-0000-000001010000}"/>
    <cellStyle name="normálne 2 4 2 3 2" xfId="314" xr:uid="{00000000-0005-0000-0000-000002010000}"/>
    <cellStyle name="normálne 2 4 2 3 3" xfId="451" xr:uid="{00000000-0005-0000-0000-000003010000}"/>
    <cellStyle name="normálne 2 4 2 3 4" xfId="591" xr:uid="{00000000-0005-0000-0000-000004010000}"/>
    <cellStyle name="normálne 2 4 2 3 5" xfId="757" xr:uid="{00000000-0005-0000-0000-000005010000}"/>
    <cellStyle name="normálne 2 4 2 3 6" xfId="890" xr:uid="{00000000-0005-0000-0000-000006010000}"/>
    <cellStyle name="normálne 2 4 2 4" xfId="229" xr:uid="{00000000-0005-0000-0000-000007010000}"/>
    <cellStyle name="normálne 2 4 2 5" xfId="374" xr:uid="{00000000-0005-0000-0000-000008010000}"/>
    <cellStyle name="normálne 2 4 2 6" xfId="520" xr:uid="{00000000-0005-0000-0000-000009010000}"/>
    <cellStyle name="normálne 2 4 2 7" xfId="681" xr:uid="{00000000-0005-0000-0000-00000A010000}"/>
    <cellStyle name="normálne 2 4 2 8" xfId="944" xr:uid="{00000000-0005-0000-0000-00000B010000}"/>
    <cellStyle name="normálne 2 4 3" xfId="67" xr:uid="{00000000-0005-0000-0000-00000C010000}"/>
    <cellStyle name="normálne 2 4 3 2" xfId="106" xr:uid="{00000000-0005-0000-0000-00000D010000}"/>
    <cellStyle name="normálne 2 4 3 2 2" xfId="180" xr:uid="{00000000-0005-0000-0000-00000E010000}"/>
    <cellStyle name="normálne 2 4 3 2 2 2" xfId="360" xr:uid="{00000000-0005-0000-0000-00000F010000}"/>
    <cellStyle name="normálne 2 4 3 2 2 3" xfId="497" xr:uid="{00000000-0005-0000-0000-000010010000}"/>
    <cellStyle name="normálne 2 4 3 2 2 4" xfId="637" xr:uid="{00000000-0005-0000-0000-000011010000}"/>
    <cellStyle name="normálne 2 4 3 2 2 5" xfId="803" xr:uid="{00000000-0005-0000-0000-000012010000}"/>
    <cellStyle name="normálne 2 4 3 2 2 6" xfId="867" xr:uid="{00000000-0005-0000-0000-000013010000}"/>
    <cellStyle name="normálne 2 4 3 2 3" xfId="287" xr:uid="{00000000-0005-0000-0000-000014010000}"/>
    <cellStyle name="normálne 2 4 3 2 4" xfId="425" xr:uid="{00000000-0005-0000-0000-000015010000}"/>
    <cellStyle name="normálne 2 4 3 2 5" xfId="566" xr:uid="{00000000-0005-0000-0000-000016010000}"/>
    <cellStyle name="normálne 2 4 3 2 6" xfId="731" xr:uid="{00000000-0005-0000-0000-000017010000}"/>
    <cellStyle name="normálne 2 4 3 2 7" xfId="962" xr:uid="{00000000-0005-0000-0000-000018010000}"/>
    <cellStyle name="normálne 2 4 3 3" xfId="145" xr:uid="{00000000-0005-0000-0000-000019010000}"/>
    <cellStyle name="normálne 2 4 3 3 2" xfId="325" xr:uid="{00000000-0005-0000-0000-00001A010000}"/>
    <cellStyle name="normálne 2 4 3 3 3" xfId="462" xr:uid="{00000000-0005-0000-0000-00001B010000}"/>
    <cellStyle name="normálne 2 4 3 3 4" xfId="602" xr:uid="{00000000-0005-0000-0000-00001C010000}"/>
    <cellStyle name="normálne 2 4 3 3 5" xfId="768" xr:uid="{00000000-0005-0000-0000-00001D010000}"/>
    <cellStyle name="normálne 2 4 3 3 6" xfId="946" xr:uid="{00000000-0005-0000-0000-00001E010000}"/>
    <cellStyle name="normálne 2 4 3 4" xfId="249" xr:uid="{00000000-0005-0000-0000-00001F010000}"/>
    <cellStyle name="normálne 2 4 3 5" xfId="389" xr:uid="{00000000-0005-0000-0000-000020010000}"/>
    <cellStyle name="normálne 2 4 3 6" xfId="531" xr:uid="{00000000-0005-0000-0000-000021010000}"/>
    <cellStyle name="normálne 2 4 3 7" xfId="695" xr:uid="{00000000-0005-0000-0000-000022010000}"/>
    <cellStyle name="normálne 2 4 3 8" xfId="934" xr:uid="{00000000-0005-0000-0000-000023010000}"/>
    <cellStyle name="normálne 2 4 4" xfId="84" xr:uid="{00000000-0005-0000-0000-000024010000}"/>
    <cellStyle name="normálne 2 4 4 2" xfId="158" xr:uid="{00000000-0005-0000-0000-000025010000}"/>
    <cellStyle name="normálne 2 4 4 2 2" xfId="338" xr:uid="{00000000-0005-0000-0000-000026010000}"/>
    <cellStyle name="normálne 2 4 4 2 3" xfId="475" xr:uid="{00000000-0005-0000-0000-000027010000}"/>
    <cellStyle name="normálne 2 4 4 2 4" xfId="615" xr:uid="{00000000-0005-0000-0000-000028010000}"/>
    <cellStyle name="normálne 2 4 4 2 5" xfId="781" xr:uid="{00000000-0005-0000-0000-000029010000}"/>
    <cellStyle name="normálne 2 4 4 2 6" xfId="893" xr:uid="{00000000-0005-0000-0000-00002A010000}"/>
    <cellStyle name="normálne 2 4 4 3" xfId="265" xr:uid="{00000000-0005-0000-0000-00002B010000}"/>
    <cellStyle name="normálne 2 4 4 4" xfId="403" xr:uid="{00000000-0005-0000-0000-00002C010000}"/>
    <cellStyle name="normálne 2 4 4 5" xfId="544" xr:uid="{00000000-0005-0000-0000-00002D010000}"/>
    <cellStyle name="normálne 2 4 4 6" xfId="709" xr:uid="{00000000-0005-0000-0000-00002E010000}"/>
    <cellStyle name="normálne 2 4 4 7" xfId="861" xr:uid="{00000000-0005-0000-0000-00002F010000}"/>
    <cellStyle name="normálne 2 4 5" xfId="123" xr:uid="{00000000-0005-0000-0000-000030010000}"/>
    <cellStyle name="normálne 2 4 5 2" xfId="303" xr:uid="{00000000-0005-0000-0000-000031010000}"/>
    <cellStyle name="normálne 2 4 5 3" xfId="440" xr:uid="{00000000-0005-0000-0000-000032010000}"/>
    <cellStyle name="normálne 2 4 5 4" xfId="580" xr:uid="{00000000-0005-0000-0000-000033010000}"/>
    <cellStyle name="normálne 2 4 5 5" xfId="746" xr:uid="{00000000-0005-0000-0000-000034010000}"/>
    <cellStyle name="normálne 2 4 5 6" xfId="850" xr:uid="{00000000-0005-0000-0000-000035010000}"/>
    <cellStyle name="normálne 2 4 6" xfId="216" xr:uid="{00000000-0005-0000-0000-000036010000}"/>
    <cellStyle name="normálne 2 4 7" xfId="195" xr:uid="{00000000-0005-0000-0000-000037010000}"/>
    <cellStyle name="normálne 2 4 8" xfId="509" xr:uid="{00000000-0005-0000-0000-000038010000}"/>
    <cellStyle name="normálne 2 4 9" xfId="672" xr:uid="{00000000-0005-0000-0000-000039010000}"/>
    <cellStyle name="normálne 2 5" xfId="23" xr:uid="{00000000-0005-0000-0000-00003A010000}"/>
    <cellStyle name="normálne 2 5 2" xfId="212" xr:uid="{00000000-0005-0000-0000-00003B010000}"/>
    <cellStyle name="normálne 2 5 2 2" xfId="819" xr:uid="{00000000-0005-0000-0000-00003C010000}"/>
    <cellStyle name="normálne 2 5 2 2 2" xfId="1321" xr:uid="{00000000-0005-0000-0000-00003D010000}"/>
    <cellStyle name="normálne 2 5 2 3" xfId="884" xr:uid="{00000000-0005-0000-0000-00003E010000}"/>
    <cellStyle name="normálne 2 5 2 3 2" xfId="1333" xr:uid="{00000000-0005-0000-0000-00003F010000}"/>
    <cellStyle name="normálne 2 5 2 4" xfId="1299" xr:uid="{00000000-0005-0000-0000-000040010000}"/>
    <cellStyle name="normálne 2 5 3" xfId="294" xr:uid="{00000000-0005-0000-0000-000041010000}"/>
    <cellStyle name="normálne 2 5 3 2" xfId="855" xr:uid="{00000000-0005-0000-0000-000042010000}"/>
    <cellStyle name="normálne 2 5 3 2 2" xfId="1329" xr:uid="{00000000-0005-0000-0000-000043010000}"/>
    <cellStyle name="normálne 2 5 3 3" xfId="972" xr:uid="{00000000-0005-0000-0000-000044010000}"/>
    <cellStyle name="normálne 2 5 3 3 2" xfId="1341" xr:uid="{00000000-0005-0000-0000-000045010000}"/>
    <cellStyle name="normálne 2 5 3 4" xfId="1303" xr:uid="{00000000-0005-0000-0000-000046010000}"/>
    <cellStyle name="normálne 2 5 4" xfId="380" xr:uid="{00000000-0005-0000-0000-000047010000}"/>
    <cellStyle name="normálne 2 5 4 2" xfId="883" xr:uid="{00000000-0005-0000-0000-000048010000}"/>
    <cellStyle name="normálne 2 5 4 2 2" xfId="1332" xr:uid="{00000000-0005-0000-0000-000049010000}"/>
    <cellStyle name="normálne 2 5 4 3" xfId="967" xr:uid="{00000000-0005-0000-0000-00004A010000}"/>
    <cellStyle name="normálne 2 5 4 3 2" xfId="1340" xr:uid="{00000000-0005-0000-0000-00004B010000}"/>
    <cellStyle name="normálne 2 5 4 4" xfId="1306" xr:uid="{00000000-0005-0000-0000-00004C010000}"/>
    <cellStyle name="normálne 2 5 5" xfId="669" xr:uid="{00000000-0005-0000-0000-00004D010000}"/>
    <cellStyle name="normálne 2 5 5 2" xfId="1315" xr:uid="{00000000-0005-0000-0000-00004E010000}"/>
    <cellStyle name="normálne 2 5 6" xfId="835" xr:uid="{00000000-0005-0000-0000-00004F010000}"/>
    <cellStyle name="normálne 2 5 6 2" xfId="1325" xr:uid="{00000000-0005-0000-0000-000050010000}"/>
    <cellStyle name="normálne 2 5 7" xfId="1293" xr:uid="{00000000-0005-0000-0000-000051010000}"/>
    <cellStyle name="normálne 2 6" xfId="37" xr:uid="{00000000-0005-0000-0000-000052010000}"/>
    <cellStyle name="normálne 2 6 2" xfId="72" xr:uid="{00000000-0005-0000-0000-000053010000}"/>
    <cellStyle name="normálne 2 6 2 2" xfId="110" xr:uid="{00000000-0005-0000-0000-000054010000}"/>
    <cellStyle name="normálne 2 6 2 2 2" xfId="184" xr:uid="{00000000-0005-0000-0000-000055010000}"/>
    <cellStyle name="normálne 2 6 2 2 2 2" xfId="364" xr:uid="{00000000-0005-0000-0000-000056010000}"/>
    <cellStyle name="normálne 2 6 2 2 2 3" xfId="501" xr:uid="{00000000-0005-0000-0000-000057010000}"/>
    <cellStyle name="normálne 2 6 2 2 2 4" xfId="641" xr:uid="{00000000-0005-0000-0000-000058010000}"/>
    <cellStyle name="normálne 2 6 2 2 2 5" xfId="807" xr:uid="{00000000-0005-0000-0000-000059010000}"/>
    <cellStyle name="normálne 2 6 2 2 2 6" xfId="975" xr:uid="{00000000-0005-0000-0000-00005A010000}"/>
    <cellStyle name="normálne 2 6 2 2 3" xfId="291" xr:uid="{00000000-0005-0000-0000-00005B010000}"/>
    <cellStyle name="normálne 2 6 2 2 4" xfId="429" xr:uid="{00000000-0005-0000-0000-00005C010000}"/>
    <cellStyle name="normálne 2 6 2 2 5" xfId="570" xr:uid="{00000000-0005-0000-0000-00005D010000}"/>
    <cellStyle name="normálne 2 6 2 2 6" xfId="735" xr:uid="{00000000-0005-0000-0000-00005E010000}"/>
    <cellStyle name="normálne 2 6 2 2 7" xfId="900" xr:uid="{00000000-0005-0000-0000-00005F010000}"/>
    <cellStyle name="normálne 2 6 2 3" xfId="149" xr:uid="{00000000-0005-0000-0000-000060010000}"/>
    <cellStyle name="normálne 2 6 2 3 2" xfId="329" xr:uid="{00000000-0005-0000-0000-000061010000}"/>
    <cellStyle name="normálne 2 6 2 3 3" xfId="466" xr:uid="{00000000-0005-0000-0000-000062010000}"/>
    <cellStyle name="normálne 2 6 2 3 4" xfId="606" xr:uid="{00000000-0005-0000-0000-000063010000}"/>
    <cellStyle name="normálne 2 6 2 3 5" xfId="772" xr:uid="{00000000-0005-0000-0000-000064010000}"/>
    <cellStyle name="normálne 2 6 2 3 6" xfId="924" xr:uid="{00000000-0005-0000-0000-000065010000}"/>
    <cellStyle name="normálne 2 6 2 4" xfId="254" xr:uid="{00000000-0005-0000-0000-000066010000}"/>
    <cellStyle name="normálne 2 6 2 5" xfId="393" xr:uid="{00000000-0005-0000-0000-000067010000}"/>
    <cellStyle name="normálne 2 6 2 6" xfId="535" xr:uid="{00000000-0005-0000-0000-000068010000}"/>
    <cellStyle name="normálne 2 6 2 7" xfId="699" xr:uid="{00000000-0005-0000-0000-000069010000}"/>
    <cellStyle name="normálne 2 6 2 8" xfId="866" xr:uid="{00000000-0005-0000-0000-00006A010000}"/>
    <cellStyle name="normálne 2 6 3" xfId="89" xr:uid="{00000000-0005-0000-0000-00006B010000}"/>
    <cellStyle name="normálne 2 6 3 2" xfId="163" xr:uid="{00000000-0005-0000-0000-00006C010000}"/>
    <cellStyle name="normálne 2 6 3 2 2" xfId="343" xr:uid="{00000000-0005-0000-0000-00006D010000}"/>
    <cellStyle name="normálne 2 6 3 2 3" xfId="480" xr:uid="{00000000-0005-0000-0000-00006E010000}"/>
    <cellStyle name="normálne 2 6 3 2 4" xfId="620" xr:uid="{00000000-0005-0000-0000-00006F010000}"/>
    <cellStyle name="normálne 2 6 3 2 5" xfId="786" xr:uid="{00000000-0005-0000-0000-000070010000}"/>
    <cellStyle name="normálne 2 6 3 2 6" xfId="927" xr:uid="{00000000-0005-0000-0000-000071010000}"/>
    <cellStyle name="normálne 2 6 3 3" xfId="270" xr:uid="{00000000-0005-0000-0000-000072010000}"/>
    <cellStyle name="normálne 2 6 3 4" xfId="408" xr:uid="{00000000-0005-0000-0000-000073010000}"/>
    <cellStyle name="normálne 2 6 3 5" xfId="549" xr:uid="{00000000-0005-0000-0000-000074010000}"/>
    <cellStyle name="normálne 2 6 3 6" xfId="714" xr:uid="{00000000-0005-0000-0000-000075010000}"/>
    <cellStyle name="normálne 2 6 3 7" xfId="921" xr:uid="{00000000-0005-0000-0000-000076010000}"/>
    <cellStyle name="normálne 2 6 4" xfId="128" xr:uid="{00000000-0005-0000-0000-000077010000}"/>
    <cellStyle name="normálne 2 6 4 2" xfId="308" xr:uid="{00000000-0005-0000-0000-000078010000}"/>
    <cellStyle name="normálne 2 6 4 3" xfId="445" xr:uid="{00000000-0005-0000-0000-000079010000}"/>
    <cellStyle name="normálne 2 6 4 4" xfId="585" xr:uid="{00000000-0005-0000-0000-00007A010000}"/>
    <cellStyle name="normálne 2 6 4 5" xfId="751" xr:uid="{00000000-0005-0000-0000-00007B010000}"/>
    <cellStyle name="normálne 2 6 4 6" xfId="817" xr:uid="{00000000-0005-0000-0000-00007C010000}"/>
    <cellStyle name="normálne 2 6 5" xfId="223" xr:uid="{00000000-0005-0000-0000-00007D010000}"/>
    <cellStyle name="normálne 2 6 6" xfId="204" xr:uid="{00000000-0005-0000-0000-00007E010000}"/>
    <cellStyle name="normálne 2 6 7" xfId="514" xr:uid="{00000000-0005-0000-0000-00007F010000}"/>
    <cellStyle name="normálne 2 6 8" xfId="676" xr:uid="{00000000-0005-0000-0000-000080010000}"/>
    <cellStyle name="normálne 2 6 9" xfId="879" xr:uid="{00000000-0005-0000-0000-000081010000}"/>
    <cellStyle name="normálne 2 7" xfId="53" xr:uid="{00000000-0005-0000-0000-000082010000}"/>
    <cellStyle name="normálne 2 7 2" xfId="100" xr:uid="{00000000-0005-0000-0000-000083010000}"/>
    <cellStyle name="normálne 2 7 2 2" xfId="174" xr:uid="{00000000-0005-0000-0000-000084010000}"/>
    <cellStyle name="normálne 2 7 2 2 2" xfId="354" xr:uid="{00000000-0005-0000-0000-000085010000}"/>
    <cellStyle name="normálne 2 7 2 2 3" xfId="491" xr:uid="{00000000-0005-0000-0000-000086010000}"/>
    <cellStyle name="normálne 2 7 2 2 4" xfId="631" xr:uid="{00000000-0005-0000-0000-000087010000}"/>
    <cellStyle name="normálne 2 7 2 2 5" xfId="797" xr:uid="{00000000-0005-0000-0000-000088010000}"/>
    <cellStyle name="normálne 2 7 2 2 6" xfId="871" xr:uid="{00000000-0005-0000-0000-000089010000}"/>
    <cellStyle name="normálne 2 7 2 3" xfId="281" xr:uid="{00000000-0005-0000-0000-00008A010000}"/>
    <cellStyle name="normálne 2 7 2 4" xfId="419" xr:uid="{00000000-0005-0000-0000-00008B010000}"/>
    <cellStyle name="normálne 2 7 2 5" xfId="560" xr:uid="{00000000-0005-0000-0000-00008C010000}"/>
    <cellStyle name="normálne 2 7 2 6" xfId="725" xr:uid="{00000000-0005-0000-0000-00008D010000}"/>
    <cellStyle name="normálne 2 7 2 7" xfId="966" xr:uid="{00000000-0005-0000-0000-00008E010000}"/>
    <cellStyle name="normálne 2 7 3" xfId="139" xr:uid="{00000000-0005-0000-0000-00008F010000}"/>
    <cellStyle name="normálne 2 7 3 2" xfId="319" xr:uid="{00000000-0005-0000-0000-000090010000}"/>
    <cellStyle name="normálne 2 7 3 3" xfId="456" xr:uid="{00000000-0005-0000-0000-000091010000}"/>
    <cellStyle name="normálne 2 7 3 4" xfId="596" xr:uid="{00000000-0005-0000-0000-000092010000}"/>
    <cellStyle name="normálne 2 7 3 5" xfId="762" xr:uid="{00000000-0005-0000-0000-000093010000}"/>
    <cellStyle name="normálne 2 7 3 6" xfId="933" xr:uid="{00000000-0005-0000-0000-000094010000}"/>
    <cellStyle name="normálne 2 7 4" xfId="238" xr:uid="{00000000-0005-0000-0000-000095010000}"/>
    <cellStyle name="normálne 2 7 5" xfId="382" xr:uid="{00000000-0005-0000-0000-000096010000}"/>
    <cellStyle name="normálne 2 7 6" xfId="525" xr:uid="{00000000-0005-0000-0000-000097010000}"/>
    <cellStyle name="normálne 2 7 7" xfId="688" xr:uid="{00000000-0005-0000-0000-000098010000}"/>
    <cellStyle name="normálne 2 7 8" xfId="824" xr:uid="{00000000-0005-0000-0000-000099010000}"/>
    <cellStyle name="normálne 2 8" xfId="78" xr:uid="{00000000-0005-0000-0000-00009A010000}"/>
    <cellStyle name="normálne 2 8 2" xfId="152" xr:uid="{00000000-0005-0000-0000-00009B010000}"/>
    <cellStyle name="normálne 2 8 2 2" xfId="332" xr:uid="{00000000-0005-0000-0000-00009C010000}"/>
    <cellStyle name="normálne 2 8 2 3" xfId="469" xr:uid="{00000000-0005-0000-0000-00009D010000}"/>
    <cellStyle name="normálne 2 8 2 4" xfId="609" xr:uid="{00000000-0005-0000-0000-00009E010000}"/>
    <cellStyle name="normálne 2 8 2 5" xfId="775" xr:uid="{00000000-0005-0000-0000-00009F010000}"/>
    <cellStyle name="normálne 2 8 2 6" xfId="832" xr:uid="{00000000-0005-0000-0000-0000A0010000}"/>
    <cellStyle name="normálne 2 8 3" xfId="259" xr:uid="{00000000-0005-0000-0000-0000A1010000}"/>
    <cellStyle name="normálne 2 8 4" xfId="397" xr:uid="{00000000-0005-0000-0000-0000A2010000}"/>
    <cellStyle name="normálne 2 8 5" xfId="538" xr:uid="{00000000-0005-0000-0000-0000A3010000}"/>
    <cellStyle name="normálne 2 8 6" xfId="703" xr:uid="{00000000-0005-0000-0000-0000A4010000}"/>
    <cellStyle name="normálne 2 8 7" xfId="877" xr:uid="{00000000-0005-0000-0000-0000A5010000}"/>
    <cellStyle name="normálne 2 9" xfId="117" xr:uid="{00000000-0005-0000-0000-0000A6010000}"/>
    <cellStyle name="normálne 2 9 2" xfId="297" xr:uid="{00000000-0005-0000-0000-0000A7010000}"/>
    <cellStyle name="normálne 2 9 3" xfId="434" xr:uid="{00000000-0005-0000-0000-0000A8010000}"/>
    <cellStyle name="normálne 2 9 4" xfId="574" xr:uid="{00000000-0005-0000-0000-0000A9010000}"/>
    <cellStyle name="normálne 2 9 5" xfId="740" xr:uid="{00000000-0005-0000-0000-0000AA010000}"/>
    <cellStyle name="normálne 2 9 6" xfId="829" xr:uid="{00000000-0005-0000-0000-0000AB010000}"/>
    <cellStyle name="normálne 20" xfId="193" xr:uid="{00000000-0005-0000-0000-0000AC010000}"/>
    <cellStyle name="normálne 20 2" xfId="1297" xr:uid="{00000000-0005-0000-0000-0000AD010000}"/>
    <cellStyle name="normálne 20 3" xfId="1247" xr:uid="{00000000-0005-0000-0000-0000AE010000}"/>
    <cellStyle name="normálne 21" xfId="194" xr:uid="{00000000-0005-0000-0000-0000AF010000}"/>
    <cellStyle name="normálne 21 2" xfId="1226" xr:uid="{00000000-0005-0000-0000-0000B0010000}"/>
    <cellStyle name="normálne 22" xfId="201" xr:uid="{00000000-0005-0000-0000-0000B1010000}"/>
    <cellStyle name="normálne 22 2" xfId="1271" xr:uid="{00000000-0005-0000-0000-0000B2010000}"/>
    <cellStyle name="normálne 23" xfId="233" xr:uid="{00000000-0005-0000-0000-0000B3010000}"/>
    <cellStyle name="normálne 23 2" xfId="1228" xr:uid="{00000000-0005-0000-0000-0000B4010000}"/>
    <cellStyle name="normálne 24" xfId="647" xr:uid="{00000000-0005-0000-0000-0000B5010000}"/>
    <cellStyle name="normálne 24 2" xfId="693" xr:uid="{00000000-0005-0000-0000-0000B6010000}"/>
    <cellStyle name="normálne 24 3" xfId="916" xr:uid="{00000000-0005-0000-0000-0000B7010000}"/>
    <cellStyle name="normálne 24 4" xfId="1227" xr:uid="{00000000-0005-0000-0000-0000B8010000}"/>
    <cellStyle name="normálne 25" xfId="978" xr:uid="{00000000-0005-0000-0000-0000B9010000}"/>
    <cellStyle name="normálne 25 2" xfId="1241" xr:uid="{00000000-0005-0000-0000-0000BA010000}"/>
    <cellStyle name="normálne 26" xfId="1016" xr:uid="{00000000-0005-0000-0000-0000BB010000}"/>
    <cellStyle name="normálne 26 2" xfId="1273" xr:uid="{00000000-0005-0000-0000-0000BC010000}"/>
    <cellStyle name="normálne 27" xfId="995" xr:uid="{00000000-0005-0000-0000-0000BD010000}"/>
    <cellStyle name="normálne 27 2" xfId="1220" xr:uid="{00000000-0005-0000-0000-0000BE010000}"/>
    <cellStyle name="normálne 28" xfId="1009" xr:uid="{00000000-0005-0000-0000-0000BF010000}"/>
    <cellStyle name="normálne 29" xfId="1013" xr:uid="{00000000-0005-0000-0000-0000C0010000}"/>
    <cellStyle name="normálne 3" xfId="17" xr:uid="{00000000-0005-0000-0000-0000C1010000}"/>
    <cellStyle name="normálne 3 10" xfId="395" xr:uid="{00000000-0005-0000-0000-0000C2010000}"/>
    <cellStyle name="normálne 3 11" xfId="650" xr:uid="{00000000-0005-0000-0000-0000C3010000}"/>
    <cellStyle name="normálne 3 11 2" xfId="984" xr:uid="{00000000-0005-0000-0000-0000C4010000}"/>
    <cellStyle name="normálne 3 11 3" xfId="1077" xr:uid="{00000000-0005-0000-0000-0000C5010000}"/>
    <cellStyle name="normálne 3 12" xfId="1005" xr:uid="{00000000-0005-0000-0000-0000C6010000}"/>
    <cellStyle name="normálne 3 13" xfId="1050" xr:uid="{00000000-0005-0000-0000-0000C7010000}"/>
    <cellStyle name="normálne 3 14" xfId="1065" xr:uid="{00000000-0005-0000-0000-0000C8010000}"/>
    <cellStyle name="normálne 3 15" xfId="999" xr:uid="{00000000-0005-0000-0000-0000C9010000}"/>
    <cellStyle name="normálne 3 16" xfId="1040" xr:uid="{00000000-0005-0000-0000-0000CA010000}"/>
    <cellStyle name="normálne 3 17" xfId="1062" xr:uid="{00000000-0005-0000-0000-0000CB010000}"/>
    <cellStyle name="normálne 3 18" xfId="1004" xr:uid="{00000000-0005-0000-0000-0000CC010000}"/>
    <cellStyle name="normálne 3 19" xfId="1006" xr:uid="{00000000-0005-0000-0000-0000CD010000}"/>
    <cellStyle name="normálne 3 2" xfId="31" xr:uid="{00000000-0005-0000-0000-0000CE010000}"/>
    <cellStyle name="normálne 3 2 10" xfId="844" xr:uid="{00000000-0005-0000-0000-0000CF010000}"/>
    <cellStyle name="normálne 3 2 2" xfId="44" xr:uid="{00000000-0005-0000-0000-0000D0010000}"/>
    <cellStyle name="normálne 3 2 2 2" xfId="96" xr:uid="{00000000-0005-0000-0000-0000D1010000}"/>
    <cellStyle name="normálne 3 2 2 2 2" xfId="170" xr:uid="{00000000-0005-0000-0000-0000D2010000}"/>
    <cellStyle name="normálne 3 2 2 2 2 2" xfId="350" xr:uid="{00000000-0005-0000-0000-0000D3010000}"/>
    <cellStyle name="normálne 3 2 2 2 2 3" xfId="487" xr:uid="{00000000-0005-0000-0000-0000D4010000}"/>
    <cellStyle name="normálne 3 2 2 2 2 4" xfId="627" xr:uid="{00000000-0005-0000-0000-0000D5010000}"/>
    <cellStyle name="normálne 3 2 2 2 2 5" xfId="793" xr:uid="{00000000-0005-0000-0000-0000D6010000}"/>
    <cellStyle name="normálne 3 2 2 2 2 6" xfId="891" xr:uid="{00000000-0005-0000-0000-0000D7010000}"/>
    <cellStyle name="normálne 3 2 2 2 3" xfId="277" xr:uid="{00000000-0005-0000-0000-0000D8010000}"/>
    <cellStyle name="normálne 3 2 2 2 4" xfId="415" xr:uid="{00000000-0005-0000-0000-0000D9010000}"/>
    <cellStyle name="normálne 3 2 2 2 5" xfId="556" xr:uid="{00000000-0005-0000-0000-0000DA010000}"/>
    <cellStyle name="normálne 3 2 2 2 6" xfId="721" xr:uid="{00000000-0005-0000-0000-0000DB010000}"/>
    <cellStyle name="normálne 3 2 2 2 7" xfId="859" xr:uid="{00000000-0005-0000-0000-0000DC010000}"/>
    <cellStyle name="normálne 3 2 2 3" xfId="135" xr:uid="{00000000-0005-0000-0000-0000DD010000}"/>
    <cellStyle name="normálne 3 2 2 3 2" xfId="315" xr:uid="{00000000-0005-0000-0000-0000DE010000}"/>
    <cellStyle name="normálne 3 2 2 3 3" xfId="452" xr:uid="{00000000-0005-0000-0000-0000DF010000}"/>
    <cellStyle name="normálne 3 2 2 3 4" xfId="592" xr:uid="{00000000-0005-0000-0000-0000E0010000}"/>
    <cellStyle name="normálne 3 2 2 3 5" xfId="758" xr:uid="{00000000-0005-0000-0000-0000E1010000}"/>
    <cellStyle name="normálne 3 2 2 3 6" xfId="842" xr:uid="{00000000-0005-0000-0000-0000E2010000}"/>
    <cellStyle name="normálne 3 2 2 4" xfId="230" xr:uid="{00000000-0005-0000-0000-0000E3010000}"/>
    <cellStyle name="normálne 3 2 2 5" xfId="375" xr:uid="{00000000-0005-0000-0000-0000E4010000}"/>
    <cellStyle name="normálne 3 2 2 6" xfId="521" xr:uid="{00000000-0005-0000-0000-0000E5010000}"/>
    <cellStyle name="normálne 3 2 2 7" xfId="682" xr:uid="{00000000-0005-0000-0000-0000E6010000}"/>
    <cellStyle name="normálne 3 2 2 8" xfId="895" xr:uid="{00000000-0005-0000-0000-0000E7010000}"/>
    <cellStyle name="normálne 3 2 3" xfId="69" xr:uid="{00000000-0005-0000-0000-0000E8010000}"/>
    <cellStyle name="normálne 3 2 3 2" xfId="107" xr:uid="{00000000-0005-0000-0000-0000E9010000}"/>
    <cellStyle name="normálne 3 2 3 2 2" xfId="181" xr:uid="{00000000-0005-0000-0000-0000EA010000}"/>
    <cellStyle name="normálne 3 2 3 2 2 2" xfId="361" xr:uid="{00000000-0005-0000-0000-0000EB010000}"/>
    <cellStyle name="normálne 3 2 3 2 2 3" xfId="498" xr:uid="{00000000-0005-0000-0000-0000EC010000}"/>
    <cellStyle name="normálne 3 2 3 2 2 4" xfId="638" xr:uid="{00000000-0005-0000-0000-0000ED010000}"/>
    <cellStyle name="normálne 3 2 3 2 2 5" xfId="804" xr:uid="{00000000-0005-0000-0000-0000EE010000}"/>
    <cellStyle name="normálne 3 2 3 2 2 6" xfId="948" xr:uid="{00000000-0005-0000-0000-0000EF010000}"/>
    <cellStyle name="normálne 3 2 3 2 3" xfId="288" xr:uid="{00000000-0005-0000-0000-0000F0010000}"/>
    <cellStyle name="normálne 3 2 3 2 4" xfId="426" xr:uid="{00000000-0005-0000-0000-0000F1010000}"/>
    <cellStyle name="normálne 3 2 3 2 5" xfId="567" xr:uid="{00000000-0005-0000-0000-0000F2010000}"/>
    <cellStyle name="normálne 3 2 3 2 6" xfId="732" xr:uid="{00000000-0005-0000-0000-0000F3010000}"/>
    <cellStyle name="normálne 3 2 3 2 7" xfId="914" xr:uid="{00000000-0005-0000-0000-0000F4010000}"/>
    <cellStyle name="normálne 3 2 3 3" xfId="146" xr:uid="{00000000-0005-0000-0000-0000F5010000}"/>
    <cellStyle name="normálne 3 2 3 3 2" xfId="326" xr:uid="{00000000-0005-0000-0000-0000F6010000}"/>
    <cellStyle name="normálne 3 2 3 3 3" xfId="463" xr:uid="{00000000-0005-0000-0000-0000F7010000}"/>
    <cellStyle name="normálne 3 2 3 3 4" xfId="603" xr:uid="{00000000-0005-0000-0000-0000F8010000}"/>
    <cellStyle name="normálne 3 2 3 3 5" xfId="769" xr:uid="{00000000-0005-0000-0000-0000F9010000}"/>
    <cellStyle name="normálne 3 2 3 3 6" xfId="897" xr:uid="{00000000-0005-0000-0000-0000FA010000}"/>
    <cellStyle name="normálne 3 2 3 4" xfId="251" xr:uid="{00000000-0005-0000-0000-0000FB010000}"/>
    <cellStyle name="normálne 3 2 3 5" xfId="390" xr:uid="{00000000-0005-0000-0000-0000FC010000}"/>
    <cellStyle name="normálne 3 2 3 6" xfId="532" xr:uid="{00000000-0005-0000-0000-0000FD010000}"/>
    <cellStyle name="normálne 3 2 3 7" xfId="696" xr:uid="{00000000-0005-0000-0000-0000FE010000}"/>
    <cellStyle name="normálne 3 2 3 8" xfId="834" xr:uid="{00000000-0005-0000-0000-0000FF010000}"/>
    <cellStyle name="normálne 3 2 4" xfId="85" xr:uid="{00000000-0005-0000-0000-000000020000}"/>
    <cellStyle name="normálne 3 2 4 2" xfId="159" xr:uid="{00000000-0005-0000-0000-000001020000}"/>
    <cellStyle name="normálne 3 2 4 2 2" xfId="339" xr:uid="{00000000-0005-0000-0000-000002020000}"/>
    <cellStyle name="normálne 3 2 4 2 3" xfId="476" xr:uid="{00000000-0005-0000-0000-000003020000}"/>
    <cellStyle name="normálne 3 2 4 2 4" xfId="616" xr:uid="{00000000-0005-0000-0000-000004020000}"/>
    <cellStyle name="normálne 3 2 4 2 5" xfId="782" xr:uid="{00000000-0005-0000-0000-000005020000}"/>
    <cellStyle name="normálne 3 2 4 2 6" xfId="847" xr:uid="{00000000-0005-0000-0000-000006020000}"/>
    <cellStyle name="normálne 3 2 4 3" xfId="266" xr:uid="{00000000-0005-0000-0000-000007020000}"/>
    <cellStyle name="normálne 3 2 4 4" xfId="404" xr:uid="{00000000-0005-0000-0000-000008020000}"/>
    <cellStyle name="normálne 3 2 4 5" xfId="545" xr:uid="{00000000-0005-0000-0000-000009020000}"/>
    <cellStyle name="normálne 3 2 4 6" xfId="710" xr:uid="{00000000-0005-0000-0000-00000A020000}"/>
    <cellStyle name="normálne 3 2 4 7" xfId="943" xr:uid="{00000000-0005-0000-0000-00000B020000}"/>
    <cellStyle name="normálne 3 2 5" xfId="124" xr:uid="{00000000-0005-0000-0000-00000C020000}"/>
    <cellStyle name="normálne 3 2 5 2" xfId="304" xr:uid="{00000000-0005-0000-0000-00000D020000}"/>
    <cellStyle name="normálne 3 2 5 3" xfId="441" xr:uid="{00000000-0005-0000-0000-00000E020000}"/>
    <cellStyle name="normálne 3 2 5 4" xfId="581" xr:uid="{00000000-0005-0000-0000-00000F020000}"/>
    <cellStyle name="normálne 3 2 5 5" xfId="747" xr:uid="{00000000-0005-0000-0000-000010020000}"/>
    <cellStyle name="normálne 3 2 5 6" xfId="971" xr:uid="{00000000-0005-0000-0000-000011020000}"/>
    <cellStyle name="normálne 3 2 6" xfId="217" xr:uid="{00000000-0005-0000-0000-000012020000}"/>
    <cellStyle name="normálne 3 2 7" xfId="295" xr:uid="{00000000-0005-0000-0000-000013020000}"/>
    <cellStyle name="normálne 3 2 8" xfId="510" xr:uid="{00000000-0005-0000-0000-000014020000}"/>
    <cellStyle name="normálne 3 2 9" xfId="664" xr:uid="{00000000-0005-0000-0000-000015020000}"/>
    <cellStyle name="normálne 3 20" xfId="878" xr:uid="{00000000-0005-0000-0000-000016020000}"/>
    <cellStyle name="normálne 3 21" xfId="1086" xr:uid="{00000000-0005-0000-0000-000017020000}"/>
    <cellStyle name="normálne 3 22" xfId="1095" xr:uid="{00000000-0005-0000-0000-000018020000}"/>
    <cellStyle name="normálne 3 23" xfId="1102" xr:uid="{00000000-0005-0000-0000-000019020000}"/>
    <cellStyle name="normálne 3 24" xfId="1109" xr:uid="{00000000-0005-0000-0000-00001A020000}"/>
    <cellStyle name="normálne 3 25" xfId="1116" xr:uid="{00000000-0005-0000-0000-00001B020000}"/>
    <cellStyle name="normálne 3 26" xfId="1123" xr:uid="{00000000-0005-0000-0000-00001C020000}"/>
    <cellStyle name="normálne 3 27" xfId="1129" xr:uid="{00000000-0005-0000-0000-00001D020000}"/>
    <cellStyle name="normálne 3 28" xfId="1135" xr:uid="{00000000-0005-0000-0000-00001E020000}"/>
    <cellStyle name="normálne 3 29" xfId="1141" xr:uid="{00000000-0005-0000-0000-00001F020000}"/>
    <cellStyle name="normálne 3 3" xfId="38" xr:uid="{00000000-0005-0000-0000-000020020000}"/>
    <cellStyle name="normálne 3 3 2" xfId="90" xr:uid="{00000000-0005-0000-0000-000021020000}"/>
    <cellStyle name="normálne 3 3 2 2" xfId="164" xr:uid="{00000000-0005-0000-0000-000022020000}"/>
    <cellStyle name="normálne 3 3 2 2 2" xfId="344" xr:uid="{00000000-0005-0000-0000-000023020000}"/>
    <cellStyle name="normálne 3 3 2 2 3" xfId="481" xr:uid="{00000000-0005-0000-0000-000024020000}"/>
    <cellStyle name="normálne 3 3 2 2 4" xfId="621" xr:uid="{00000000-0005-0000-0000-000025020000}"/>
    <cellStyle name="normálne 3 3 2 2 5" xfId="787" xr:uid="{00000000-0005-0000-0000-000026020000}"/>
    <cellStyle name="normálne 3 3 2 2 6" xfId="841" xr:uid="{00000000-0005-0000-0000-000027020000}"/>
    <cellStyle name="normálne 3 3 2 3" xfId="271" xr:uid="{00000000-0005-0000-0000-000028020000}"/>
    <cellStyle name="normálne 3 3 2 4" xfId="409" xr:uid="{00000000-0005-0000-0000-000029020000}"/>
    <cellStyle name="normálne 3 3 2 5" xfId="550" xr:uid="{00000000-0005-0000-0000-00002A020000}"/>
    <cellStyle name="normálne 3 3 2 6" xfId="715" xr:uid="{00000000-0005-0000-0000-00002B020000}"/>
    <cellStyle name="normálne 3 3 2 7" xfId="874" xr:uid="{00000000-0005-0000-0000-00002C020000}"/>
    <cellStyle name="normálne 3 3 3" xfId="129" xr:uid="{00000000-0005-0000-0000-00002D020000}"/>
    <cellStyle name="normálne 3 3 3 2" xfId="309" xr:uid="{00000000-0005-0000-0000-00002E020000}"/>
    <cellStyle name="normálne 3 3 3 3" xfId="446" xr:uid="{00000000-0005-0000-0000-00002F020000}"/>
    <cellStyle name="normálne 3 3 3 4" xfId="586" xr:uid="{00000000-0005-0000-0000-000030020000}"/>
    <cellStyle name="normálne 3 3 3 5" xfId="752" xr:uid="{00000000-0005-0000-0000-000031020000}"/>
    <cellStyle name="normálne 3 3 3 6" xfId="816" xr:uid="{00000000-0005-0000-0000-000032020000}"/>
    <cellStyle name="normálne 3 3 4" xfId="224" xr:uid="{00000000-0005-0000-0000-000033020000}"/>
    <cellStyle name="normálne 3 3 5" xfId="236" xr:uid="{00000000-0005-0000-0000-000034020000}"/>
    <cellStyle name="normálne 3 3 6" xfId="515" xr:uid="{00000000-0005-0000-0000-000035020000}"/>
    <cellStyle name="normálne 3 3 7" xfId="677" xr:uid="{00000000-0005-0000-0000-000036020000}"/>
    <cellStyle name="normálne 3 3 8" xfId="827" xr:uid="{00000000-0005-0000-0000-000037020000}"/>
    <cellStyle name="normálne 3 30" xfId="1147" xr:uid="{00000000-0005-0000-0000-000038020000}"/>
    <cellStyle name="normálne 3 4" xfId="58" xr:uid="{00000000-0005-0000-0000-000039020000}"/>
    <cellStyle name="normálne 3 4 2" xfId="101" xr:uid="{00000000-0005-0000-0000-00003A020000}"/>
    <cellStyle name="normálne 3 4 2 2" xfId="175" xr:uid="{00000000-0005-0000-0000-00003B020000}"/>
    <cellStyle name="normálne 3 4 2 2 2" xfId="355" xr:uid="{00000000-0005-0000-0000-00003C020000}"/>
    <cellStyle name="normálne 3 4 2 2 3" xfId="492" xr:uid="{00000000-0005-0000-0000-00003D020000}"/>
    <cellStyle name="normálne 3 4 2 2 4" xfId="632" xr:uid="{00000000-0005-0000-0000-00003E020000}"/>
    <cellStyle name="normálne 3 4 2 2 5" xfId="798" xr:uid="{00000000-0005-0000-0000-00003F020000}"/>
    <cellStyle name="normálne 3 4 2 2 6" xfId="935" xr:uid="{00000000-0005-0000-0000-000040020000}"/>
    <cellStyle name="normálne 3 4 2 3" xfId="282" xr:uid="{00000000-0005-0000-0000-000041020000}"/>
    <cellStyle name="normálne 3 4 2 4" xfId="420" xr:uid="{00000000-0005-0000-0000-000042020000}"/>
    <cellStyle name="normálne 3 4 2 5" xfId="561" xr:uid="{00000000-0005-0000-0000-000043020000}"/>
    <cellStyle name="normálne 3 4 2 6" xfId="726" xr:uid="{00000000-0005-0000-0000-000044020000}"/>
    <cellStyle name="normálne 3 4 2 7" xfId="919" xr:uid="{00000000-0005-0000-0000-000045020000}"/>
    <cellStyle name="normálne 3 4 3" xfId="140" xr:uid="{00000000-0005-0000-0000-000046020000}"/>
    <cellStyle name="normálne 3 4 3 2" xfId="320" xr:uid="{00000000-0005-0000-0000-000047020000}"/>
    <cellStyle name="normálne 3 4 3 3" xfId="457" xr:uid="{00000000-0005-0000-0000-000048020000}"/>
    <cellStyle name="normálne 3 4 3 4" xfId="597" xr:uid="{00000000-0005-0000-0000-000049020000}"/>
    <cellStyle name="normálne 3 4 3 5" xfId="763" xr:uid="{00000000-0005-0000-0000-00004A020000}"/>
    <cellStyle name="normálne 3 4 3 6" xfId="886" xr:uid="{00000000-0005-0000-0000-00004B020000}"/>
    <cellStyle name="normálne 3 4 4" xfId="241" xr:uid="{00000000-0005-0000-0000-00004C020000}"/>
    <cellStyle name="normálne 3 4 5" xfId="384" xr:uid="{00000000-0005-0000-0000-00004D020000}"/>
    <cellStyle name="normálne 3 4 6" xfId="526" xr:uid="{00000000-0005-0000-0000-00004E020000}"/>
    <cellStyle name="normálne 3 4 7" xfId="689" xr:uid="{00000000-0005-0000-0000-00004F020000}"/>
    <cellStyle name="normálne 3 4 8" xfId="903" xr:uid="{00000000-0005-0000-0000-000050020000}"/>
    <cellStyle name="normálne 3 5" xfId="79" xr:uid="{00000000-0005-0000-0000-000051020000}"/>
    <cellStyle name="normálne 3 5 2" xfId="153" xr:uid="{00000000-0005-0000-0000-000052020000}"/>
    <cellStyle name="normálne 3 5 2 2" xfId="333" xr:uid="{00000000-0005-0000-0000-000053020000}"/>
    <cellStyle name="normálne 3 5 2 3" xfId="470" xr:uid="{00000000-0005-0000-0000-000054020000}"/>
    <cellStyle name="normálne 3 5 2 4" xfId="610" xr:uid="{00000000-0005-0000-0000-000055020000}"/>
    <cellStyle name="normálne 3 5 2 5" xfId="776" xr:uid="{00000000-0005-0000-0000-000056020000}"/>
    <cellStyle name="normálne 3 5 2 6" xfId="825" xr:uid="{00000000-0005-0000-0000-000057020000}"/>
    <cellStyle name="normálne 3 5 3" xfId="260" xr:uid="{00000000-0005-0000-0000-000058020000}"/>
    <cellStyle name="normálne 3 5 4" xfId="398" xr:uid="{00000000-0005-0000-0000-000059020000}"/>
    <cellStyle name="normálne 3 5 5" xfId="539" xr:uid="{00000000-0005-0000-0000-00005A020000}"/>
    <cellStyle name="normálne 3 5 6" xfId="704" xr:uid="{00000000-0005-0000-0000-00005B020000}"/>
    <cellStyle name="normálne 3 5 7" xfId="930" xr:uid="{00000000-0005-0000-0000-00005C020000}"/>
    <cellStyle name="normálne 3 6" xfId="118" xr:uid="{00000000-0005-0000-0000-00005D020000}"/>
    <cellStyle name="normálne 3 6 2" xfId="298" xr:uid="{00000000-0005-0000-0000-00005E020000}"/>
    <cellStyle name="normálne 3 6 3" xfId="435" xr:uid="{00000000-0005-0000-0000-00005F020000}"/>
    <cellStyle name="normálne 3 6 4" xfId="575" xr:uid="{00000000-0005-0000-0000-000060020000}"/>
    <cellStyle name="normálne 3 6 5" xfId="741" xr:uid="{00000000-0005-0000-0000-000061020000}"/>
    <cellStyle name="normálne 3 6 6" xfId="956" xr:uid="{00000000-0005-0000-0000-000062020000}"/>
    <cellStyle name="normálne 3 7" xfId="189" xr:uid="{00000000-0005-0000-0000-000063020000}"/>
    <cellStyle name="normálne 3 7 2" xfId="368" xr:uid="{00000000-0005-0000-0000-000064020000}"/>
    <cellStyle name="normálne 3 7 3" xfId="505" xr:uid="{00000000-0005-0000-0000-000065020000}"/>
    <cellStyle name="normálne 3 7 4" xfId="644" xr:uid="{00000000-0005-0000-0000-000066020000}"/>
    <cellStyle name="normálne 3 7 5" xfId="810" xr:uid="{00000000-0005-0000-0000-000067020000}"/>
    <cellStyle name="normálne 3 7 6" xfId="828" xr:uid="{00000000-0005-0000-0000-000068020000}"/>
    <cellStyle name="normálne 3 8" xfId="206" xr:uid="{00000000-0005-0000-0000-000069020000}"/>
    <cellStyle name="normálne 3 9" xfId="244" xr:uid="{00000000-0005-0000-0000-00006A020000}"/>
    <cellStyle name="normálne 30" xfId="1074" xr:uid="{00000000-0005-0000-0000-00006B020000}"/>
    <cellStyle name="normálne 31" xfId="1001" xr:uid="{00000000-0005-0000-0000-00006C020000}"/>
    <cellStyle name="normálne 32" xfId="1066" xr:uid="{00000000-0005-0000-0000-00006D020000}"/>
    <cellStyle name="normálne 33" xfId="8" xr:uid="{00000000-0005-0000-0000-00006E020000}"/>
    <cellStyle name="normálne 33 10" xfId="659" xr:uid="{00000000-0005-0000-0000-00006F020000}"/>
    <cellStyle name="normálne 33 11" xfId="673" xr:uid="{00000000-0005-0000-0000-000070020000}"/>
    <cellStyle name="normálne 33 2" xfId="28" xr:uid="{00000000-0005-0000-0000-000071020000}"/>
    <cellStyle name="normálne 33 2 10" xfId="898" xr:uid="{00000000-0005-0000-0000-000072020000}"/>
    <cellStyle name="normálne 33 2 2" xfId="42" xr:uid="{00000000-0005-0000-0000-000073020000}"/>
    <cellStyle name="normálne 33 2 2 2" xfId="94" xr:uid="{00000000-0005-0000-0000-000074020000}"/>
    <cellStyle name="normálne 33 2 2 2 2" xfId="168" xr:uid="{00000000-0005-0000-0000-000075020000}"/>
    <cellStyle name="normálne 33 2 2 2 2 2" xfId="348" xr:uid="{00000000-0005-0000-0000-000076020000}"/>
    <cellStyle name="normálne 33 2 2 2 2 3" xfId="485" xr:uid="{00000000-0005-0000-0000-000077020000}"/>
    <cellStyle name="normálne 33 2 2 2 2 4" xfId="625" xr:uid="{00000000-0005-0000-0000-000078020000}"/>
    <cellStyle name="normálne 33 2 2 2 2 5" xfId="791" xr:uid="{00000000-0005-0000-0000-000079020000}"/>
    <cellStyle name="normálne 33 2 2 2 2 6" xfId="858" xr:uid="{00000000-0005-0000-0000-00007A020000}"/>
    <cellStyle name="normálne 33 2 2 2 3" xfId="275" xr:uid="{00000000-0005-0000-0000-00007B020000}"/>
    <cellStyle name="normálne 33 2 2 2 4" xfId="413" xr:uid="{00000000-0005-0000-0000-00007C020000}"/>
    <cellStyle name="normálne 33 2 2 2 5" xfId="554" xr:uid="{00000000-0005-0000-0000-00007D020000}"/>
    <cellStyle name="normálne 33 2 2 2 6" xfId="719" xr:uid="{00000000-0005-0000-0000-00007E020000}"/>
    <cellStyle name="normálne 33 2 2 2 7" xfId="952" xr:uid="{00000000-0005-0000-0000-00007F020000}"/>
    <cellStyle name="normálne 33 2 2 3" xfId="133" xr:uid="{00000000-0005-0000-0000-000080020000}"/>
    <cellStyle name="normálne 33 2 2 3 2" xfId="313" xr:uid="{00000000-0005-0000-0000-000081020000}"/>
    <cellStyle name="normálne 33 2 2 3 3" xfId="450" xr:uid="{00000000-0005-0000-0000-000082020000}"/>
    <cellStyle name="normálne 33 2 2 3 4" xfId="590" xr:uid="{00000000-0005-0000-0000-000083020000}"/>
    <cellStyle name="normálne 33 2 2 3 5" xfId="756" xr:uid="{00000000-0005-0000-0000-000084020000}"/>
    <cellStyle name="normálne 33 2 2 3 6" xfId="938" xr:uid="{00000000-0005-0000-0000-000085020000}"/>
    <cellStyle name="normálne 33 2 2 4" xfId="228" xr:uid="{00000000-0005-0000-0000-000086020000}"/>
    <cellStyle name="normálne 33 2 2 5" xfId="373" xr:uid="{00000000-0005-0000-0000-000087020000}"/>
    <cellStyle name="normálne 33 2 2 6" xfId="519" xr:uid="{00000000-0005-0000-0000-000088020000}"/>
    <cellStyle name="normálne 33 2 2 7" xfId="680" xr:uid="{00000000-0005-0000-0000-000089020000}"/>
    <cellStyle name="normálne 33 2 2 8" xfId="862" xr:uid="{00000000-0005-0000-0000-00008A020000}"/>
    <cellStyle name="normálne 33 2 3" xfId="66" xr:uid="{00000000-0005-0000-0000-00008B020000}"/>
    <cellStyle name="normálne 33 2 3 2" xfId="105" xr:uid="{00000000-0005-0000-0000-00008C020000}"/>
    <cellStyle name="normálne 33 2 3 2 2" xfId="179" xr:uid="{00000000-0005-0000-0000-00008D020000}"/>
    <cellStyle name="normálne 33 2 3 2 2 2" xfId="359" xr:uid="{00000000-0005-0000-0000-00008E020000}"/>
    <cellStyle name="normálne 33 2 3 2 2 3" xfId="496" xr:uid="{00000000-0005-0000-0000-00008F020000}"/>
    <cellStyle name="normálne 33 2 3 2 2 4" xfId="636" xr:uid="{00000000-0005-0000-0000-000090020000}"/>
    <cellStyle name="normálne 33 2 3 2 2 5" xfId="802" xr:uid="{00000000-0005-0000-0000-000091020000}"/>
    <cellStyle name="normálne 33 2 3 2 2 6" xfId="913" xr:uid="{00000000-0005-0000-0000-000092020000}"/>
    <cellStyle name="normálne 33 2 3 2 3" xfId="286" xr:uid="{00000000-0005-0000-0000-000093020000}"/>
    <cellStyle name="normálne 33 2 3 2 4" xfId="424" xr:uid="{00000000-0005-0000-0000-000094020000}"/>
    <cellStyle name="normálne 33 2 3 2 5" xfId="565" xr:uid="{00000000-0005-0000-0000-000095020000}"/>
    <cellStyle name="normálne 33 2 3 2 6" xfId="730" xr:uid="{00000000-0005-0000-0000-000096020000}"/>
    <cellStyle name="normálne 33 2 3 2 7" xfId="839" xr:uid="{00000000-0005-0000-0000-000097020000}"/>
    <cellStyle name="normálne 33 2 3 3" xfId="144" xr:uid="{00000000-0005-0000-0000-000098020000}"/>
    <cellStyle name="normálne 33 2 3 3 2" xfId="324" xr:uid="{00000000-0005-0000-0000-000099020000}"/>
    <cellStyle name="normálne 33 2 3 3 3" xfId="461" xr:uid="{00000000-0005-0000-0000-00009A020000}"/>
    <cellStyle name="normálne 33 2 3 3 4" xfId="601" xr:uid="{00000000-0005-0000-0000-00009B020000}"/>
    <cellStyle name="normálne 33 2 3 3 5" xfId="767" xr:uid="{00000000-0005-0000-0000-00009C020000}"/>
    <cellStyle name="normálne 33 2 3 3 6" xfId="865" xr:uid="{00000000-0005-0000-0000-00009D020000}"/>
    <cellStyle name="normálne 33 2 3 4" xfId="248" xr:uid="{00000000-0005-0000-0000-00009E020000}"/>
    <cellStyle name="normálne 33 2 3 5" xfId="388" xr:uid="{00000000-0005-0000-0000-00009F020000}"/>
    <cellStyle name="normálne 33 2 3 6" xfId="530" xr:uid="{00000000-0005-0000-0000-0000A0020000}"/>
    <cellStyle name="normálne 33 2 3 7" xfId="694" xr:uid="{00000000-0005-0000-0000-0000A1020000}"/>
    <cellStyle name="normálne 33 2 3 8" xfId="870" xr:uid="{00000000-0005-0000-0000-0000A2020000}"/>
    <cellStyle name="normálne 33 2 4" xfId="83" xr:uid="{00000000-0005-0000-0000-0000A3020000}"/>
    <cellStyle name="normálne 33 2 4 2" xfId="157" xr:uid="{00000000-0005-0000-0000-0000A4020000}"/>
    <cellStyle name="normálne 33 2 4 2 2" xfId="337" xr:uid="{00000000-0005-0000-0000-0000A5020000}"/>
    <cellStyle name="normálne 33 2 4 2 3" xfId="474" xr:uid="{00000000-0005-0000-0000-0000A6020000}"/>
    <cellStyle name="normálne 33 2 4 2 4" xfId="614" xr:uid="{00000000-0005-0000-0000-0000A7020000}"/>
    <cellStyle name="normálne 33 2 4 2 5" xfId="780" xr:uid="{00000000-0005-0000-0000-0000A8020000}"/>
    <cellStyle name="normálne 33 2 4 2 6" xfId="942" xr:uid="{00000000-0005-0000-0000-0000A9020000}"/>
    <cellStyle name="normálne 33 2 4 3" xfId="264" xr:uid="{00000000-0005-0000-0000-0000AA020000}"/>
    <cellStyle name="normálne 33 2 4 4" xfId="402" xr:uid="{00000000-0005-0000-0000-0000AB020000}"/>
    <cellStyle name="normálne 33 2 4 5" xfId="543" xr:uid="{00000000-0005-0000-0000-0000AC020000}"/>
    <cellStyle name="normálne 33 2 4 6" xfId="708" xr:uid="{00000000-0005-0000-0000-0000AD020000}"/>
    <cellStyle name="normálne 33 2 4 7" xfId="907" xr:uid="{00000000-0005-0000-0000-0000AE020000}"/>
    <cellStyle name="normálne 33 2 5" xfId="122" xr:uid="{00000000-0005-0000-0000-0000AF020000}"/>
    <cellStyle name="normálne 33 2 5 2" xfId="302" xr:uid="{00000000-0005-0000-0000-0000B0020000}"/>
    <cellStyle name="normálne 33 2 5 3" xfId="439" xr:uid="{00000000-0005-0000-0000-0000B1020000}"/>
    <cellStyle name="normálne 33 2 5 4" xfId="579" xr:uid="{00000000-0005-0000-0000-0000B2020000}"/>
    <cellStyle name="normálne 33 2 5 5" xfId="745" xr:uid="{00000000-0005-0000-0000-0000B3020000}"/>
    <cellStyle name="normálne 33 2 5 6" xfId="896" xr:uid="{00000000-0005-0000-0000-0000B4020000}"/>
    <cellStyle name="normálne 33 2 6" xfId="215" xr:uid="{00000000-0005-0000-0000-0000B5020000}"/>
    <cellStyle name="normálne 33 2 7" xfId="203" xr:uid="{00000000-0005-0000-0000-0000B6020000}"/>
    <cellStyle name="normálne 33 2 8" xfId="508" xr:uid="{00000000-0005-0000-0000-0000B7020000}"/>
    <cellStyle name="normálne 33 2 9" xfId="671" xr:uid="{00000000-0005-0000-0000-0000B8020000}"/>
    <cellStyle name="normálne 33 3" xfId="36" xr:uid="{00000000-0005-0000-0000-0000B9020000}"/>
    <cellStyle name="normálne 33 3 2" xfId="88" xr:uid="{00000000-0005-0000-0000-0000BA020000}"/>
    <cellStyle name="normálne 33 3 2 2" xfId="162" xr:uid="{00000000-0005-0000-0000-0000BB020000}"/>
    <cellStyle name="normálne 33 3 2 2 2" xfId="342" xr:uid="{00000000-0005-0000-0000-0000BC020000}"/>
    <cellStyle name="normálne 33 3 2 2 3" xfId="479" xr:uid="{00000000-0005-0000-0000-0000BD020000}"/>
    <cellStyle name="normálne 33 3 2 2 4" xfId="619" xr:uid="{00000000-0005-0000-0000-0000BE020000}"/>
    <cellStyle name="normálne 33 3 2 2 5" xfId="785" xr:uid="{00000000-0005-0000-0000-0000BF020000}"/>
    <cellStyle name="normálne 33 3 2 2 6" xfId="873" xr:uid="{00000000-0005-0000-0000-0000C0020000}"/>
    <cellStyle name="normálne 33 3 2 3" xfId="269" xr:uid="{00000000-0005-0000-0000-0000C1020000}"/>
    <cellStyle name="normálne 33 3 2 4" xfId="407" xr:uid="{00000000-0005-0000-0000-0000C2020000}"/>
    <cellStyle name="normálne 33 3 2 5" xfId="548" xr:uid="{00000000-0005-0000-0000-0000C3020000}"/>
    <cellStyle name="normálne 33 3 2 6" xfId="713" xr:uid="{00000000-0005-0000-0000-0000C4020000}"/>
    <cellStyle name="normálne 33 3 2 7" xfId="969" xr:uid="{00000000-0005-0000-0000-0000C5020000}"/>
    <cellStyle name="normálne 33 3 3" xfId="127" xr:uid="{00000000-0005-0000-0000-0000C6020000}"/>
    <cellStyle name="normálne 33 3 3 2" xfId="307" xr:uid="{00000000-0005-0000-0000-0000C7020000}"/>
    <cellStyle name="normálne 33 3 3 3" xfId="444" xr:uid="{00000000-0005-0000-0000-0000C8020000}"/>
    <cellStyle name="normálne 33 3 3 4" xfId="584" xr:uid="{00000000-0005-0000-0000-0000C9020000}"/>
    <cellStyle name="normálne 33 3 3 5" xfId="750" xr:uid="{00000000-0005-0000-0000-0000CA020000}"/>
    <cellStyle name="normálne 33 3 3 6" xfId="882" xr:uid="{00000000-0005-0000-0000-0000CB020000}"/>
    <cellStyle name="normálne 33 3 4" xfId="222" xr:uid="{00000000-0005-0000-0000-0000CC020000}"/>
    <cellStyle name="normálne 33 3 5" xfId="239" xr:uid="{00000000-0005-0000-0000-0000CD020000}"/>
    <cellStyle name="normálne 33 3 6" xfId="513" xr:uid="{00000000-0005-0000-0000-0000CE020000}"/>
    <cellStyle name="normálne 33 3 7" xfId="675" xr:uid="{00000000-0005-0000-0000-0000CF020000}"/>
    <cellStyle name="normálne 33 3 8" xfId="931" xr:uid="{00000000-0005-0000-0000-0000D0020000}"/>
    <cellStyle name="normálne 33 4" xfId="52" xr:uid="{00000000-0005-0000-0000-0000D1020000}"/>
    <cellStyle name="normálne 33 4 2" xfId="99" xr:uid="{00000000-0005-0000-0000-0000D2020000}"/>
    <cellStyle name="normálne 33 4 2 2" xfId="173" xr:uid="{00000000-0005-0000-0000-0000D3020000}"/>
    <cellStyle name="normálne 33 4 2 2 2" xfId="353" xr:uid="{00000000-0005-0000-0000-0000D4020000}"/>
    <cellStyle name="normálne 33 4 2 2 3" xfId="490" xr:uid="{00000000-0005-0000-0000-0000D5020000}"/>
    <cellStyle name="normálne 33 4 2 2 4" xfId="630" xr:uid="{00000000-0005-0000-0000-0000D6020000}"/>
    <cellStyle name="normálne 33 4 2 2 5" xfId="796" xr:uid="{00000000-0005-0000-0000-0000D7020000}"/>
    <cellStyle name="normálne 33 4 2 2 6" xfId="918" xr:uid="{00000000-0005-0000-0000-0000D8020000}"/>
    <cellStyle name="normálne 33 4 2 3" xfId="280" xr:uid="{00000000-0005-0000-0000-0000D9020000}"/>
    <cellStyle name="normálne 33 4 2 4" xfId="418" xr:uid="{00000000-0005-0000-0000-0000DA020000}"/>
    <cellStyle name="normálne 33 4 2 5" xfId="559" xr:uid="{00000000-0005-0000-0000-0000DB020000}"/>
    <cellStyle name="normálne 33 4 2 6" xfId="724" xr:uid="{00000000-0005-0000-0000-0000DC020000}"/>
    <cellStyle name="normálne 33 4 2 7" xfId="846" xr:uid="{00000000-0005-0000-0000-0000DD020000}"/>
    <cellStyle name="normálne 33 4 3" xfId="138" xr:uid="{00000000-0005-0000-0000-0000DE020000}"/>
    <cellStyle name="normálne 33 4 3 2" xfId="318" xr:uid="{00000000-0005-0000-0000-0000DF020000}"/>
    <cellStyle name="normálne 33 4 3 3" xfId="455" xr:uid="{00000000-0005-0000-0000-0000E0020000}"/>
    <cellStyle name="normálne 33 4 3 4" xfId="595" xr:uid="{00000000-0005-0000-0000-0000E1020000}"/>
    <cellStyle name="normálne 33 4 3 5" xfId="761" xr:uid="{00000000-0005-0000-0000-0000E2020000}"/>
    <cellStyle name="normálne 33 4 3 6" xfId="869" xr:uid="{00000000-0005-0000-0000-0000E3020000}"/>
    <cellStyle name="normálne 33 4 4" xfId="237" xr:uid="{00000000-0005-0000-0000-0000E4020000}"/>
    <cellStyle name="normálne 33 4 5" xfId="381" xr:uid="{00000000-0005-0000-0000-0000E5020000}"/>
    <cellStyle name="normálne 33 4 6" xfId="524" xr:uid="{00000000-0005-0000-0000-0000E6020000}"/>
    <cellStyle name="normálne 33 4 7" xfId="687" xr:uid="{00000000-0005-0000-0000-0000E7020000}"/>
    <cellStyle name="normálne 33 4 8" xfId="667" xr:uid="{00000000-0005-0000-0000-0000E8020000}"/>
    <cellStyle name="normálne 33 5" xfId="77" xr:uid="{00000000-0005-0000-0000-0000E9020000}"/>
    <cellStyle name="normálne 33 5 2" xfId="151" xr:uid="{00000000-0005-0000-0000-0000EA020000}"/>
    <cellStyle name="normálne 33 5 2 2" xfId="331" xr:uid="{00000000-0005-0000-0000-0000EB020000}"/>
    <cellStyle name="normálne 33 5 2 3" xfId="468" xr:uid="{00000000-0005-0000-0000-0000EC020000}"/>
    <cellStyle name="normálne 33 5 2 4" xfId="608" xr:uid="{00000000-0005-0000-0000-0000ED020000}"/>
    <cellStyle name="normálne 33 5 2 5" xfId="774" xr:uid="{00000000-0005-0000-0000-0000EE020000}"/>
    <cellStyle name="normálne 33 5 2 6" xfId="929" xr:uid="{00000000-0005-0000-0000-0000EF020000}"/>
    <cellStyle name="normálne 33 5 3" xfId="258" xr:uid="{00000000-0005-0000-0000-0000F0020000}"/>
    <cellStyle name="normálne 33 5 4" xfId="396" xr:uid="{00000000-0005-0000-0000-0000F1020000}"/>
    <cellStyle name="normálne 33 5 5" xfId="537" xr:uid="{00000000-0005-0000-0000-0000F2020000}"/>
    <cellStyle name="normálne 33 5 6" xfId="702" xr:uid="{00000000-0005-0000-0000-0000F3020000}"/>
    <cellStyle name="normálne 33 5 7" xfId="925" xr:uid="{00000000-0005-0000-0000-0000F4020000}"/>
    <cellStyle name="normálne 33 6" xfId="116" xr:uid="{00000000-0005-0000-0000-0000F5020000}"/>
    <cellStyle name="normálne 33 6 2" xfId="296" xr:uid="{00000000-0005-0000-0000-0000F6020000}"/>
    <cellStyle name="normálne 33 6 3" xfId="433" xr:uid="{00000000-0005-0000-0000-0000F7020000}"/>
    <cellStyle name="normálne 33 6 4" xfId="573" xr:uid="{00000000-0005-0000-0000-0000F8020000}"/>
    <cellStyle name="normálne 33 6 5" xfId="739" xr:uid="{00000000-0005-0000-0000-0000F9020000}"/>
    <cellStyle name="normálne 33 6 6" xfId="880" xr:uid="{00000000-0005-0000-0000-0000FA020000}"/>
    <cellStyle name="normálne 33 7" xfId="199" xr:uid="{00000000-0005-0000-0000-0000FB020000}"/>
    <cellStyle name="normálne 33 8" xfId="247" xr:uid="{00000000-0005-0000-0000-0000FC020000}"/>
    <cellStyle name="normálne 33 9" xfId="504" xr:uid="{00000000-0005-0000-0000-0000FD020000}"/>
    <cellStyle name="normálne 34" xfId="661" xr:uid="{00000000-0005-0000-0000-0000FE020000}"/>
    <cellStyle name="normálne 35" xfId="1209" xr:uid="{00000000-0005-0000-0000-0000FF020000}"/>
    <cellStyle name="normálne 35 2" xfId="1354" xr:uid="{00000000-0005-0000-0000-000000030000}"/>
    <cellStyle name="normálne 36" xfId="1207" xr:uid="{00000000-0005-0000-0000-000001030000}"/>
    <cellStyle name="normálne 37" xfId="1094" xr:uid="{00000000-0005-0000-0000-000002030000}"/>
    <cellStyle name="normálne 38" xfId="1093" xr:uid="{00000000-0005-0000-0000-000003030000}"/>
    <cellStyle name="normálne 39" xfId="1101" xr:uid="{00000000-0005-0000-0000-000004030000}"/>
    <cellStyle name="normálne 4" xfId="18" xr:uid="{00000000-0005-0000-0000-000005030000}"/>
    <cellStyle name="normálne 4 10" xfId="651" xr:uid="{00000000-0005-0000-0000-000006030000}"/>
    <cellStyle name="normálne 4 10 2" xfId="985" xr:uid="{00000000-0005-0000-0000-000007030000}"/>
    <cellStyle name="normálne 4 10 3" xfId="1078" xr:uid="{00000000-0005-0000-0000-000008030000}"/>
    <cellStyle name="normálne 4 11" xfId="993" xr:uid="{00000000-0005-0000-0000-000009030000}"/>
    <cellStyle name="normálne 4 12" xfId="1055" xr:uid="{00000000-0005-0000-0000-00000A030000}"/>
    <cellStyle name="normálne 4 13" xfId="1044" xr:uid="{00000000-0005-0000-0000-00000B030000}"/>
    <cellStyle name="normálne 4 14" xfId="1034" xr:uid="{00000000-0005-0000-0000-00000C030000}"/>
    <cellStyle name="normálne 4 15" xfId="1000" xr:uid="{00000000-0005-0000-0000-00000D030000}"/>
    <cellStyle name="normálne 4 16" xfId="1023" xr:uid="{00000000-0005-0000-0000-00000E030000}"/>
    <cellStyle name="normálne 4 17" xfId="1028" xr:uid="{00000000-0005-0000-0000-00000F030000}"/>
    <cellStyle name="normálne 4 18" xfId="1045" xr:uid="{00000000-0005-0000-0000-000010030000}"/>
    <cellStyle name="normálne 4 19" xfId="811" xr:uid="{00000000-0005-0000-0000-000011030000}"/>
    <cellStyle name="normálne 4 2" xfId="32" xr:uid="{00000000-0005-0000-0000-000012030000}"/>
    <cellStyle name="normálne 4 2 10" xfId="964" xr:uid="{00000000-0005-0000-0000-000013030000}"/>
    <cellStyle name="normálne 4 2 2" xfId="45" xr:uid="{00000000-0005-0000-0000-000014030000}"/>
    <cellStyle name="normálne 4 2 2 2" xfId="97" xr:uid="{00000000-0005-0000-0000-000015030000}"/>
    <cellStyle name="normálne 4 2 2 2 2" xfId="171" xr:uid="{00000000-0005-0000-0000-000016030000}"/>
    <cellStyle name="normálne 4 2 2 2 2 2" xfId="351" xr:uid="{00000000-0005-0000-0000-000017030000}"/>
    <cellStyle name="normálne 4 2 2 2 2 3" xfId="488" xr:uid="{00000000-0005-0000-0000-000018030000}"/>
    <cellStyle name="normálne 4 2 2 2 2 4" xfId="628" xr:uid="{00000000-0005-0000-0000-000019030000}"/>
    <cellStyle name="normálne 4 2 2 2 2 5" xfId="794" xr:uid="{00000000-0005-0000-0000-00001A030000}"/>
    <cellStyle name="normálne 4 2 2 2 2 6" xfId="845" xr:uid="{00000000-0005-0000-0000-00001B030000}"/>
    <cellStyle name="normálne 4 2 2 2 3" xfId="278" xr:uid="{00000000-0005-0000-0000-00001C030000}"/>
    <cellStyle name="normálne 4 2 2 2 4" xfId="416" xr:uid="{00000000-0005-0000-0000-00001D030000}"/>
    <cellStyle name="normálne 4 2 2 2 5" xfId="557" xr:uid="{00000000-0005-0000-0000-00001E030000}"/>
    <cellStyle name="normálne 4 2 2 2 6" xfId="722" xr:uid="{00000000-0005-0000-0000-00001F030000}"/>
    <cellStyle name="normálne 4 2 2 2 7" xfId="941" xr:uid="{00000000-0005-0000-0000-000020030000}"/>
    <cellStyle name="normálne 4 2 2 3" xfId="136" xr:uid="{00000000-0005-0000-0000-000021030000}"/>
    <cellStyle name="normálne 4 2 2 3 2" xfId="316" xr:uid="{00000000-0005-0000-0000-000022030000}"/>
    <cellStyle name="normálne 4 2 2 3 3" xfId="453" xr:uid="{00000000-0005-0000-0000-000023030000}"/>
    <cellStyle name="normálne 4 2 2 3 4" xfId="593" xr:uid="{00000000-0005-0000-0000-000024030000}"/>
    <cellStyle name="normálne 4 2 2 3 5" xfId="759" xr:uid="{00000000-0005-0000-0000-000025030000}"/>
    <cellStyle name="normálne 4 2 2 3 6" xfId="963" xr:uid="{00000000-0005-0000-0000-000026030000}"/>
    <cellStyle name="normálne 4 2 2 4" xfId="231" xr:uid="{00000000-0005-0000-0000-000027030000}"/>
    <cellStyle name="normálne 4 2 2 5" xfId="376" xr:uid="{00000000-0005-0000-0000-000028030000}"/>
    <cellStyle name="normálne 4 2 2 6" xfId="522" xr:uid="{00000000-0005-0000-0000-000029030000}"/>
    <cellStyle name="normálne 4 2 2 7" xfId="683" xr:uid="{00000000-0005-0000-0000-00002A030000}"/>
    <cellStyle name="normálne 4 2 2 8" xfId="849" xr:uid="{00000000-0005-0000-0000-00002B030000}"/>
    <cellStyle name="normálne 4 2 3" xfId="70" xr:uid="{00000000-0005-0000-0000-00002C030000}"/>
    <cellStyle name="normálne 4 2 3 2" xfId="108" xr:uid="{00000000-0005-0000-0000-00002D030000}"/>
    <cellStyle name="normálne 4 2 3 2 2" xfId="182" xr:uid="{00000000-0005-0000-0000-00002E030000}"/>
    <cellStyle name="normálne 4 2 3 2 2 2" xfId="362" xr:uid="{00000000-0005-0000-0000-00002F030000}"/>
    <cellStyle name="normálne 4 2 3 2 2 3" xfId="499" xr:uid="{00000000-0005-0000-0000-000030030000}"/>
    <cellStyle name="normálne 4 2 3 2 2 4" xfId="639" xr:uid="{00000000-0005-0000-0000-000031030000}"/>
    <cellStyle name="normálne 4 2 3 2 2 5" xfId="805" xr:uid="{00000000-0005-0000-0000-000032030000}"/>
    <cellStyle name="normálne 4 2 3 2 2 6" xfId="899" xr:uid="{00000000-0005-0000-0000-000033030000}"/>
    <cellStyle name="normálne 4 2 3 2 3" xfId="289" xr:uid="{00000000-0005-0000-0000-000034030000}"/>
    <cellStyle name="normálne 4 2 3 2 4" xfId="427" xr:uid="{00000000-0005-0000-0000-000035030000}"/>
    <cellStyle name="normálne 4 2 3 2 5" xfId="568" xr:uid="{00000000-0005-0000-0000-000036030000}"/>
    <cellStyle name="normálne 4 2 3 2 6" xfId="733" xr:uid="{00000000-0005-0000-0000-000037030000}"/>
    <cellStyle name="normálne 4 2 3 2 7" xfId="868" xr:uid="{00000000-0005-0000-0000-000038030000}"/>
    <cellStyle name="normálne 4 2 3 3" xfId="147" xr:uid="{00000000-0005-0000-0000-000039030000}"/>
    <cellStyle name="normálne 4 2 3 3 2" xfId="327" xr:uid="{00000000-0005-0000-0000-00003A030000}"/>
    <cellStyle name="normálne 4 2 3 3 3" xfId="464" xr:uid="{00000000-0005-0000-0000-00003B030000}"/>
    <cellStyle name="normálne 4 2 3 3 4" xfId="604" xr:uid="{00000000-0005-0000-0000-00003C030000}"/>
    <cellStyle name="normálne 4 2 3 3 5" xfId="770" xr:uid="{00000000-0005-0000-0000-00003D030000}"/>
    <cellStyle name="normálne 4 2 3 3 6" xfId="851" xr:uid="{00000000-0005-0000-0000-00003E030000}"/>
    <cellStyle name="normálne 4 2 3 4" xfId="252" xr:uid="{00000000-0005-0000-0000-00003F030000}"/>
    <cellStyle name="normálne 4 2 3 5" xfId="391" xr:uid="{00000000-0005-0000-0000-000040030000}"/>
    <cellStyle name="normálne 4 2 3 6" xfId="533" xr:uid="{00000000-0005-0000-0000-000041030000}"/>
    <cellStyle name="normálne 4 2 3 7" xfId="697" xr:uid="{00000000-0005-0000-0000-000042030000}"/>
    <cellStyle name="normálne 4 2 3 8" xfId="959" xr:uid="{00000000-0005-0000-0000-000043030000}"/>
    <cellStyle name="normálne 4 2 4" xfId="86" xr:uid="{00000000-0005-0000-0000-000044030000}"/>
    <cellStyle name="normálne 4 2 4 2" xfId="160" xr:uid="{00000000-0005-0000-0000-000045030000}"/>
    <cellStyle name="normálne 4 2 4 2 2" xfId="340" xr:uid="{00000000-0005-0000-0000-000046030000}"/>
    <cellStyle name="normálne 4 2 4 2 3" xfId="477" xr:uid="{00000000-0005-0000-0000-000047030000}"/>
    <cellStyle name="normálne 4 2 4 2 4" xfId="617" xr:uid="{00000000-0005-0000-0000-000048030000}"/>
    <cellStyle name="normálne 4 2 4 2 5" xfId="783" xr:uid="{00000000-0005-0000-0000-000049030000}"/>
    <cellStyle name="normálne 4 2 4 2 6" xfId="968" xr:uid="{00000000-0005-0000-0000-00004A030000}"/>
    <cellStyle name="normálne 4 2 4 3" xfId="267" xr:uid="{00000000-0005-0000-0000-00004B030000}"/>
    <cellStyle name="normálne 4 2 4 4" xfId="405" xr:uid="{00000000-0005-0000-0000-00004C030000}"/>
    <cellStyle name="normálne 4 2 4 5" xfId="546" xr:uid="{00000000-0005-0000-0000-00004D030000}"/>
    <cellStyle name="normálne 4 2 4 6" xfId="711" xr:uid="{00000000-0005-0000-0000-00004E030000}"/>
    <cellStyle name="normálne 4 2 4 7" xfId="894" xr:uid="{00000000-0005-0000-0000-00004F030000}"/>
    <cellStyle name="normálne 4 2 5" xfId="125" xr:uid="{00000000-0005-0000-0000-000050030000}"/>
    <cellStyle name="normálne 4 2 5 2" xfId="305" xr:uid="{00000000-0005-0000-0000-000051030000}"/>
    <cellStyle name="normálne 4 2 5 3" xfId="442" xr:uid="{00000000-0005-0000-0000-000052030000}"/>
    <cellStyle name="normálne 4 2 5 4" xfId="582" xr:uid="{00000000-0005-0000-0000-000053030000}"/>
    <cellStyle name="normálne 4 2 5 5" xfId="748" xr:uid="{00000000-0005-0000-0000-000054030000}"/>
    <cellStyle name="normálne 4 2 5 6" xfId="923" xr:uid="{00000000-0005-0000-0000-000055030000}"/>
    <cellStyle name="normálne 4 2 6" xfId="218" xr:uid="{00000000-0005-0000-0000-000056030000}"/>
    <cellStyle name="normálne 4 2 7" xfId="257" xr:uid="{00000000-0005-0000-0000-000057030000}"/>
    <cellStyle name="normálne 4 2 8" xfId="511" xr:uid="{00000000-0005-0000-0000-000058030000}"/>
    <cellStyle name="normálne 4 2 9" xfId="665" xr:uid="{00000000-0005-0000-0000-000059030000}"/>
    <cellStyle name="normálne 4 20" xfId="1090" xr:uid="{00000000-0005-0000-0000-00005A030000}"/>
    <cellStyle name="normálne 4 21" xfId="1096" xr:uid="{00000000-0005-0000-0000-00005B030000}"/>
    <cellStyle name="normálne 4 22" xfId="1103" xr:uid="{00000000-0005-0000-0000-00005C030000}"/>
    <cellStyle name="normálne 4 23" xfId="1110" xr:uid="{00000000-0005-0000-0000-00005D030000}"/>
    <cellStyle name="normálne 4 24" xfId="1117" xr:uid="{00000000-0005-0000-0000-00005E030000}"/>
    <cellStyle name="normálne 4 25" xfId="1124" xr:uid="{00000000-0005-0000-0000-00005F030000}"/>
    <cellStyle name="normálne 4 26" xfId="1130" xr:uid="{00000000-0005-0000-0000-000060030000}"/>
    <cellStyle name="normálne 4 27" xfId="1136" xr:uid="{00000000-0005-0000-0000-000061030000}"/>
    <cellStyle name="normálne 4 28" xfId="1142" xr:uid="{00000000-0005-0000-0000-000062030000}"/>
    <cellStyle name="normálne 4 29" xfId="1148" xr:uid="{00000000-0005-0000-0000-000063030000}"/>
    <cellStyle name="normálne 4 3" xfId="39" xr:uid="{00000000-0005-0000-0000-000064030000}"/>
    <cellStyle name="normálne 4 3 2" xfId="91" xr:uid="{00000000-0005-0000-0000-000065030000}"/>
    <cellStyle name="normálne 4 3 2 2" xfId="165" xr:uid="{00000000-0005-0000-0000-000066030000}"/>
    <cellStyle name="normálne 4 3 2 2 2" xfId="345" xr:uid="{00000000-0005-0000-0000-000067030000}"/>
    <cellStyle name="normálne 4 3 2 2 3" xfId="482" xr:uid="{00000000-0005-0000-0000-000068030000}"/>
    <cellStyle name="normálne 4 3 2 2 4" xfId="622" xr:uid="{00000000-0005-0000-0000-000069030000}"/>
    <cellStyle name="normálne 4 3 2 2 5" xfId="788" xr:uid="{00000000-0005-0000-0000-00006A030000}"/>
    <cellStyle name="normálne 4 3 2 2 6" xfId="822" xr:uid="{00000000-0005-0000-0000-00006B030000}"/>
    <cellStyle name="normálne 4 3 2 3" xfId="272" xr:uid="{00000000-0005-0000-0000-00006C030000}"/>
    <cellStyle name="normálne 4 3 2 4" xfId="410" xr:uid="{00000000-0005-0000-0000-00006D030000}"/>
    <cellStyle name="normálne 4 3 2 5" xfId="551" xr:uid="{00000000-0005-0000-0000-00006E030000}"/>
    <cellStyle name="normálne 4 3 2 6" xfId="716" xr:uid="{00000000-0005-0000-0000-00006F030000}"/>
    <cellStyle name="normálne 4 3 2 7" xfId="928" xr:uid="{00000000-0005-0000-0000-000070030000}"/>
    <cellStyle name="normálne 4 3 3" xfId="130" xr:uid="{00000000-0005-0000-0000-000071030000}"/>
    <cellStyle name="normálne 4 3 3 2" xfId="310" xr:uid="{00000000-0005-0000-0000-000072030000}"/>
    <cellStyle name="normálne 4 3 3 3" xfId="447" xr:uid="{00000000-0005-0000-0000-000073030000}"/>
    <cellStyle name="normálne 4 3 3 4" xfId="587" xr:uid="{00000000-0005-0000-0000-000074030000}"/>
    <cellStyle name="normálne 4 3 3 5" xfId="753" xr:uid="{00000000-0005-0000-0000-000075030000}"/>
    <cellStyle name="normálne 4 3 3 6" xfId="950" xr:uid="{00000000-0005-0000-0000-000076030000}"/>
    <cellStyle name="normálne 4 3 4" xfId="225" xr:uid="{00000000-0005-0000-0000-000077030000}"/>
    <cellStyle name="normálne 4 3 5" xfId="240" xr:uid="{00000000-0005-0000-0000-000078030000}"/>
    <cellStyle name="normálne 4 3 6" xfId="516" xr:uid="{00000000-0005-0000-0000-000079030000}"/>
    <cellStyle name="normálne 4 3 7" xfId="678" xr:uid="{00000000-0005-0000-0000-00007A030000}"/>
    <cellStyle name="normálne 4 3 8" xfId="955" xr:uid="{00000000-0005-0000-0000-00007B030000}"/>
    <cellStyle name="normálne 4 30" xfId="1264" xr:uid="{00000000-0005-0000-0000-00007C030000}"/>
    <cellStyle name="normálne 4 4" xfId="59" xr:uid="{00000000-0005-0000-0000-00007D030000}"/>
    <cellStyle name="normálne 4 4 2" xfId="102" xr:uid="{00000000-0005-0000-0000-00007E030000}"/>
    <cellStyle name="normálne 4 4 2 2" xfId="176" xr:uid="{00000000-0005-0000-0000-00007F030000}"/>
    <cellStyle name="normálne 4 4 2 2 2" xfId="356" xr:uid="{00000000-0005-0000-0000-000080030000}"/>
    <cellStyle name="normálne 4 4 2 2 3" xfId="493" xr:uid="{00000000-0005-0000-0000-000081030000}"/>
    <cellStyle name="normálne 4 4 2 2 4" xfId="633" xr:uid="{00000000-0005-0000-0000-000082030000}"/>
    <cellStyle name="normálne 4 4 2 2 5" xfId="799" xr:uid="{00000000-0005-0000-0000-000083030000}"/>
    <cellStyle name="normálne 4 4 2 2 6" xfId="888" xr:uid="{00000000-0005-0000-0000-000084030000}"/>
    <cellStyle name="normálne 4 4 2 3" xfId="283" xr:uid="{00000000-0005-0000-0000-000085030000}"/>
    <cellStyle name="normálne 4 4 2 4" xfId="421" xr:uid="{00000000-0005-0000-0000-000086030000}"/>
    <cellStyle name="normálne 4 4 2 5" xfId="562" xr:uid="{00000000-0005-0000-0000-000087030000}"/>
    <cellStyle name="normálne 4 4 2 6" xfId="727" xr:uid="{00000000-0005-0000-0000-000088030000}"/>
    <cellStyle name="normálne 4 4 2 7" xfId="872" xr:uid="{00000000-0005-0000-0000-000089030000}"/>
    <cellStyle name="normálne 4 4 3" xfId="141" xr:uid="{00000000-0005-0000-0000-00008A030000}"/>
    <cellStyle name="normálne 4 4 3 2" xfId="321" xr:uid="{00000000-0005-0000-0000-00008B030000}"/>
    <cellStyle name="normálne 4 4 3 3" xfId="458" xr:uid="{00000000-0005-0000-0000-00008C030000}"/>
    <cellStyle name="normálne 4 4 3 4" xfId="598" xr:uid="{00000000-0005-0000-0000-00008D030000}"/>
    <cellStyle name="normálne 4 4 3 5" xfId="764" xr:uid="{00000000-0005-0000-0000-00008E030000}"/>
    <cellStyle name="normálne 4 4 3 6" xfId="833" xr:uid="{00000000-0005-0000-0000-00008F030000}"/>
    <cellStyle name="normálne 4 4 4" xfId="242" xr:uid="{00000000-0005-0000-0000-000090030000}"/>
    <cellStyle name="normálne 4 4 5" xfId="385" xr:uid="{00000000-0005-0000-0000-000091030000}"/>
    <cellStyle name="normálne 4 4 6" xfId="527" xr:uid="{00000000-0005-0000-0000-000092030000}"/>
    <cellStyle name="normálne 4 4 7" xfId="690" xr:uid="{00000000-0005-0000-0000-000093030000}"/>
    <cellStyle name="normálne 4 4 8" xfId="857" xr:uid="{00000000-0005-0000-0000-000094030000}"/>
    <cellStyle name="normálne 4 5" xfId="80" xr:uid="{00000000-0005-0000-0000-000095030000}"/>
    <cellStyle name="normálne 4 5 2" xfId="154" xr:uid="{00000000-0005-0000-0000-000096030000}"/>
    <cellStyle name="normálne 4 5 2 2" xfId="334" xr:uid="{00000000-0005-0000-0000-000097030000}"/>
    <cellStyle name="normálne 4 5 2 3" xfId="471" xr:uid="{00000000-0005-0000-0000-000098030000}"/>
    <cellStyle name="normálne 4 5 2 4" xfId="611" xr:uid="{00000000-0005-0000-0000-000099030000}"/>
    <cellStyle name="normálne 4 5 2 5" xfId="777" xr:uid="{00000000-0005-0000-0000-00009A030000}"/>
    <cellStyle name="normálne 4 5 2 6" xfId="953" xr:uid="{00000000-0005-0000-0000-00009B030000}"/>
    <cellStyle name="normálne 4 5 3" xfId="261" xr:uid="{00000000-0005-0000-0000-00009C030000}"/>
    <cellStyle name="normálne 4 5 4" xfId="399" xr:uid="{00000000-0005-0000-0000-00009D030000}"/>
    <cellStyle name="normálne 4 5 5" xfId="540" xr:uid="{00000000-0005-0000-0000-00009E030000}"/>
    <cellStyle name="normálne 4 5 6" xfId="705" xr:uid="{00000000-0005-0000-0000-00009F030000}"/>
    <cellStyle name="normálne 4 5 7" xfId="815" xr:uid="{00000000-0005-0000-0000-0000A0030000}"/>
    <cellStyle name="normálne 4 6" xfId="119" xr:uid="{00000000-0005-0000-0000-0000A1030000}"/>
    <cellStyle name="normálne 4 6 2" xfId="299" xr:uid="{00000000-0005-0000-0000-0000A2030000}"/>
    <cellStyle name="normálne 4 6 3" xfId="436" xr:uid="{00000000-0005-0000-0000-0000A3030000}"/>
    <cellStyle name="normálne 4 6 4" xfId="576" xr:uid="{00000000-0005-0000-0000-0000A4030000}"/>
    <cellStyle name="normálne 4 6 5" xfId="742" xr:uid="{00000000-0005-0000-0000-0000A5030000}"/>
    <cellStyle name="normálne 4 6 6" xfId="910" xr:uid="{00000000-0005-0000-0000-0000A6030000}"/>
    <cellStyle name="normálne 4 7" xfId="207" xr:uid="{00000000-0005-0000-0000-0000A7030000}"/>
    <cellStyle name="normálne 4 8" xfId="210" xr:uid="{00000000-0005-0000-0000-0000A8030000}"/>
    <cellStyle name="normálne 4 9" xfId="379" xr:uid="{00000000-0005-0000-0000-0000A9030000}"/>
    <cellStyle name="normálne 40" xfId="1108" xr:uid="{00000000-0005-0000-0000-0000AA030000}"/>
    <cellStyle name="normálne 41" xfId="1115" xr:uid="{00000000-0005-0000-0000-0000AB030000}"/>
    <cellStyle name="normálne 42" xfId="1122" xr:uid="{00000000-0005-0000-0000-0000AC030000}"/>
    <cellStyle name="normálne 43" xfId="1208" xr:uid="{00000000-0005-0000-0000-0000AD030000}"/>
    <cellStyle name="normálne 44" xfId="1287" xr:uid="{00000000-0005-0000-0000-0000AE030000}"/>
    <cellStyle name="normálne 45" xfId="1200" xr:uid="{00000000-0005-0000-0000-0000AF030000}"/>
    <cellStyle name="normálne 46" xfId="1199" xr:uid="{00000000-0005-0000-0000-0000B0030000}"/>
    <cellStyle name="normálne 47" xfId="1290" xr:uid="{00000000-0005-0000-0000-0000B1030000}"/>
    <cellStyle name="normálne 48" xfId="1289" xr:uid="{00000000-0005-0000-0000-0000B2030000}"/>
    <cellStyle name="normálne 49" xfId="1364" xr:uid="{00000000-0005-0000-0000-0000B3030000}"/>
    <cellStyle name="normálne 5" xfId="9" xr:uid="{00000000-0005-0000-0000-0000B4030000}"/>
    <cellStyle name="normálne 5 2" xfId="200" xr:uid="{00000000-0005-0000-0000-0000B5030000}"/>
    <cellStyle name="normálne 5 2 2" xfId="814" xr:uid="{00000000-0005-0000-0000-0000B6030000}"/>
    <cellStyle name="normálne 5 2 2 2" xfId="1320" xr:uid="{00000000-0005-0000-0000-0000B7030000}"/>
    <cellStyle name="normálne 5 2 3" xfId="837" xr:uid="{00000000-0005-0000-0000-0000B8030000}"/>
    <cellStyle name="normálne 5 2 3 2" xfId="1327" xr:uid="{00000000-0005-0000-0000-0000B9030000}"/>
    <cellStyle name="normálne 5 2 4" xfId="1298" xr:uid="{00000000-0005-0000-0000-0000BA030000}"/>
    <cellStyle name="normálne 5 3" xfId="214" xr:uid="{00000000-0005-0000-0000-0000BB030000}"/>
    <cellStyle name="normálne 5 3 2" xfId="821" xr:uid="{00000000-0005-0000-0000-0000BC030000}"/>
    <cellStyle name="normálne 5 3 2 2" xfId="1323" xr:uid="{00000000-0005-0000-0000-0000BD030000}"/>
    <cellStyle name="normálne 5 3 3" xfId="957" xr:uid="{00000000-0005-0000-0000-0000BE030000}"/>
    <cellStyle name="normálne 5 3 3 2" xfId="1338" xr:uid="{00000000-0005-0000-0000-0000BF030000}"/>
    <cellStyle name="normálne 5 3 4" xfId="1301" xr:uid="{00000000-0005-0000-0000-0000C0030000}"/>
    <cellStyle name="normálne 5 4" xfId="432" xr:uid="{00000000-0005-0000-0000-0000C1030000}"/>
    <cellStyle name="normálne 5 4 2" xfId="901" xr:uid="{00000000-0005-0000-0000-0000C2030000}"/>
    <cellStyle name="normálne 5 4 2 2" xfId="1335" xr:uid="{00000000-0005-0000-0000-0000C3030000}"/>
    <cellStyle name="normálne 5 4 3" xfId="881" xr:uid="{00000000-0005-0000-0000-0000C4030000}"/>
    <cellStyle name="normálne 5 4 3 2" xfId="1331" xr:uid="{00000000-0005-0000-0000-0000C5030000}"/>
    <cellStyle name="normálne 5 4 4" xfId="1308" xr:uid="{00000000-0005-0000-0000-0000C6030000}"/>
    <cellStyle name="normálne 5 5" xfId="660" xr:uid="{00000000-0005-0000-0000-0000C7030000}"/>
    <cellStyle name="normálne 5 5 2" xfId="1314" xr:uid="{00000000-0005-0000-0000-0000C8030000}"/>
    <cellStyle name="normálne 5 6" xfId="836" xr:uid="{00000000-0005-0000-0000-0000C9030000}"/>
    <cellStyle name="normálne 5 6 2" xfId="1326" xr:uid="{00000000-0005-0000-0000-0000CA030000}"/>
    <cellStyle name="normálne 5 7" xfId="1292" xr:uid="{00000000-0005-0000-0000-0000CB030000}"/>
    <cellStyle name="normálne 5 8" xfId="1263" xr:uid="{00000000-0005-0000-0000-0000CC030000}"/>
    <cellStyle name="normálne 6" xfId="19" xr:uid="{00000000-0005-0000-0000-0000CD030000}"/>
    <cellStyle name="normálne 6 10" xfId="652" xr:uid="{00000000-0005-0000-0000-0000CE030000}"/>
    <cellStyle name="normálne 6 10 2" xfId="986" xr:uid="{00000000-0005-0000-0000-0000CF030000}"/>
    <cellStyle name="normálne 6 10 3" xfId="1079" xr:uid="{00000000-0005-0000-0000-0000D0030000}"/>
    <cellStyle name="normálne 6 11" xfId="1019" xr:uid="{00000000-0005-0000-0000-0000D1030000}"/>
    <cellStyle name="normálne 6 12" xfId="1035" xr:uid="{00000000-0005-0000-0000-0000D2030000}"/>
    <cellStyle name="normálne 6 13" xfId="1054" xr:uid="{00000000-0005-0000-0000-0000D3030000}"/>
    <cellStyle name="normálne 6 14" xfId="1014" xr:uid="{00000000-0005-0000-0000-0000D4030000}"/>
    <cellStyle name="normálne 6 15" xfId="1011" xr:uid="{00000000-0005-0000-0000-0000D5030000}"/>
    <cellStyle name="normálne 6 16" xfId="1070" xr:uid="{00000000-0005-0000-0000-0000D6030000}"/>
    <cellStyle name="normálne 6 17" xfId="1059" xr:uid="{00000000-0005-0000-0000-0000D7030000}"/>
    <cellStyle name="normálne 6 18" xfId="1064" xr:uid="{00000000-0005-0000-0000-0000D8030000}"/>
    <cellStyle name="normálne 6 19" xfId="738" xr:uid="{00000000-0005-0000-0000-0000D9030000}"/>
    <cellStyle name="normálne 6 2" xfId="33" xr:uid="{00000000-0005-0000-0000-0000DA030000}"/>
    <cellStyle name="normálne 6 2 10" xfId="917" xr:uid="{00000000-0005-0000-0000-0000DB030000}"/>
    <cellStyle name="normálne 6 2 2" xfId="46" xr:uid="{00000000-0005-0000-0000-0000DC030000}"/>
    <cellStyle name="normálne 6 2 2 2" xfId="98" xr:uid="{00000000-0005-0000-0000-0000DD030000}"/>
    <cellStyle name="normálne 6 2 2 2 2" xfId="172" xr:uid="{00000000-0005-0000-0000-0000DE030000}"/>
    <cellStyle name="normálne 6 2 2 2 2 2" xfId="352" xr:uid="{00000000-0005-0000-0000-0000DF030000}"/>
    <cellStyle name="normálne 6 2 2 2 2 3" xfId="489" xr:uid="{00000000-0005-0000-0000-0000E0030000}"/>
    <cellStyle name="normálne 6 2 2 2 2 4" xfId="629" xr:uid="{00000000-0005-0000-0000-0000E1030000}"/>
    <cellStyle name="normálne 6 2 2 2 2 5" xfId="795" xr:uid="{00000000-0005-0000-0000-0000E2030000}"/>
    <cellStyle name="normálne 6 2 2 2 2 6" xfId="965" xr:uid="{00000000-0005-0000-0000-0000E3030000}"/>
    <cellStyle name="normálne 6 2 2 2 3" xfId="279" xr:uid="{00000000-0005-0000-0000-0000E4030000}"/>
    <cellStyle name="normálne 6 2 2 2 4" xfId="417" xr:uid="{00000000-0005-0000-0000-0000E5030000}"/>
    <cellStyle name="normálne 6 2 2 2 5" xfId="558" xr:uid="{00000000-0005-0000-0000-0000E6030000}"/>
    <cellStyle name="normálne 6 2 2 2 6" xfId="723" xr:uid="{00000000-0005-0000-0000-0000E7030000}"/>
    <cellStyle name="normálne 6 2 2 2 7" xfId="892" xr:uid="{00000000-0005-0000-0000-0000E8030000}"/>
    <cellStyle name="normálne 6 2 2 3" xfId="137" xr:uid="{00000000-0005-0000-0000-0000E9030000}"/>
    <cellStyle name="normálne 6 2 2 3 2" xfId="317" xr:uid="{00000000-0005-0000-0000-0000EA030000}"/>
    <cellStyle name="normálne 6 2 2 3 3" xfId="454" xr:uid="{00000000-0005-0000-0000-0000EB030000}"/>
    <cellStyle name="normálne 6 2 2 3 4" xfId="594" xr:uid="{00000000-0005-0000-0000-0000EC030000}"/>
    <cellStyle name="normálne 6 2 2 3 5" xfId="760" xr:uid="{00000000-0005-0000-0000-0000ED030000}"/>
    <cellStyle name="normálne 6 2 2 3 6" xfId="915" xr:uid="{00000000-0005-0000-0000-0000EE030000}"/>
    <cellStyle name="normálne 6 2 2 4" xfId="232" xr:uid="{00000000-0005-0000-0000-0000EF030000}"/>
    <cellStyle name="normálne 6 2 2 5" xfId="377" xr:uid="{00000000-0005-0000-0000-0000F0030000}"/>
    <cellStyle name="normálne 6 2 2 6" xfId="523" xr:uid="{00000000-0005-0000-0000-0000F1030000}"/>
    <cellStyle name="normálne 6 2 2 7" xfId="684" xr:uid="{00000000-0005-0000-0000-0000F2030000}"/>
    <cellStyle name="normálne 6 2 2 8" xfId="970" xr:uid="{00000000-0005-0000-0000-0000F3030000}"/>
    <cellStyle name="normálne 6 2 3" xfId="71" xr:uid="{00000000-0005-0000-0000-0000F4030000}"/>
    <cellStyle name="normálne 6 2 3 2" xfId="109" xr:uid="{00000000-0005-0000-0000-0000F5030000}"/>
    <cellStyle name="normálne 6 2 3 2 2" xfId="183" xr:uid="{00000000-0005-0000-0000-0000F6030000}"/>
    <cellStyle name="normálne 6 2 3 2 2 2" xfId="363" xr:uid="{00000000-0005-0000-0000-0000F7030000}"/>
    <cellStyle name="normálne 6 2 3 2 2 3" xfId="500" xr:uid="{00000000-0005-0000-0000-0000F8030000}"/>
    <cellStyle name="normálne 6 2 3 2 2 4" xfId="640" xr:uid="{00000000-0005-0000-0000-0000F9030000}"/>
    <cellStyle name="normálne 6 2 3 2 2 5" xfId="806" xr:uid="{00000000-0005-0000-0000-0000FA030000}"/>
    <cellStyle name="normálne 6 2 3 2 2 6" xfId="853" xr:uid="{00000000-0005-0000-0000-0000FB030000}"/>
    <cellStyle name="normálne 6 2 3 2 3" xfId="290" xr:uid="{00000000-0005-0000-0000-0000FC030000}"/>
    <cellStyle name="normálne 6 2 3 2 4" xfId="428" xr:uid="{00000000-0005-0000-0000-0000FD030000}"/>
    <cellStyle name="normálne 6 2 3 2 5" xfId="569" xr:uid="{00000000-0005-0000-0000-0000FE030000}"/>
    <cellStyle name="normálne 6 2 3 2 6" xfId="734" xr:uid="{00000000-0005-0000-0000-0000FF030000}"/>
    <cellStyle name="normálne 6 2 3 2 7" xfId="949" xr:uid="{00000000-0005-0000-0000-000000040000}"/>
    <cellStyle name="normálne 6 2 3 3" xfId="148" xr:uid="{00000000-0005-0000-0000-000001040000}"/>
    <cellStyle name="normálne 6 2 3 3 2" xfId="328" xr:uid="{00000000-0005-0000-0000-000002040000}"/>
    <cellStyle name="normálne 6 2 3 3 3" xfId="465" xr:uid="{00000000-0005-0000-0000-000003040000}"/>
    <cellStyle name="normálne 6 2 3 3 4" xfId="605" xr:uid="{00000000-0005-0000-0000-000004040000}"/>
    <cellStyle name="normálne 6 2 3 3 5" xfId="771" xr:uid="{00000000-0005-0000-0000-000005040000}"/>
    <cellStyle name="normálne 6 2 3 3 6" xfId="973" xr:uid="{00000000-0005-0000-0000-000006040000}"/>
    <cellStyle name="normálne 6 2 3 4" xfId="253" xr:uid="{00000000-0005-0000-0000-000007040000}"/>
    <cellStyle name="normálne 6 2 3 5" xfId="392" xr:uid="{00000000-0005-0000-0000-000008040000}"/>
    <cellStyle name="normálne 6 2 3 6" xfId="534" xr:uid="{00000000-0005-0000-0000-000009040000}"/>
    <cellStyle name="normálne 6 2 3 7" xfId="698" xr:uid="{00000000-0005-0000-0000-00000A040000}"/>
    <cellStyle name="normálne 6 2 3 8" xfId="912" xr:uid="{00000000-0005-0000-0000-00000B040000}"/>
    <cellStyle name="normálne 6 2 4" xfId="87" xr:uid="{00000000-0005-0000-0000-00000C040000}"/>
    <cellStyle name="normálne 6 2 4 2" xfId="161" xr:uid="{00000000-0005-0000-0000-00000D040000}"/>
    <cellStyle name="normálne 6 2 4 2 2" xfId="341" xr:uid="{00000000-0005-0000-0000-00000E040000}"/>
    <cellStyle name="normálne 6 2 4 2 3" xfId="478" xr:uid="{00000000-0005-0000-0000-00000F040000}"/>
    <cellStyle name="normálne 6 2 4 2 4" xfId="618" xr:uid="{00000000-0005-0000-0000-000010040000}"/>
    <cellStyle name="normálne 6 2 4 2 5" xfId="784" xr:uid="{00000000-0005-0000-0000-000011040000}"/>
    <cellStyle name="normálne 6 2 4 2 6" xfId="920" xr:uid="{00000000-0005-0000-0000-000012040000}"/>
    <cellStyle name="normálne 6 2 4 3" xfId="268" xr:uid="{00000000-0005-0000-0000-000013040000}"/>
    <cellStyle name="normálne 6 2 4 4" xfId="406" xr:uid="{00000000-0005-0000-0000-000014040000}"/>
    <cellStyle name="normálne 6 2 4 5" xfId="547" xr:uid="{00000000-0005-0000-0000-000015040000}"/>
    <cellStyle name="normálne 6 2 4 6" xfId="712" xr:uid="{00000000-0005-0000-0000-000016040000}"/>
    <cellStyle name="normálne 6 2 4 7" xfId="848" xr:uid="{00000000-0005-0000-0000-000017040000}"/>
    <cellStyle name="normálne 6 2 5" xfId="126" xr:uid="{00000000-0005-0000-0000-000018040000}"/>
    <cellStyle name="normálne 6 2 5 2" xfId="306" xr:uid="{00000000-0005-0000-0000-000019040000}"/>
    <cellStyle name="normálne 6 2 5 3" xfId="443" xr:uid="{00000000-0005-0000-0000-00001A040000}"/>
    <cellStyle name="normálne 6 2 5 4" xfId="583" xr:uid="{00000000-0005-0000-0000-00001B040000}"/>
    <cellStyle name="normálne 6 2 5 5" xfId="749" xr:uid="{00000000-0005-0000-0000-00001C040000}"/>
    <cellStyle name="normálne 6 2 5 6" xfId="875" xr:uid="{00000000-0005-0000-0000-00001D040000}"/>
    <cellStyle name="normálne 6 2 6" xfId="219" xr:uid="{00000000-0005-0000-0000-00001E040000}"/>
    <cellStyle name="normálne 6 2 7" xfId="234" xr:uid="{00000000-0005-0000-0000-00001F040000}"/>
    <cellStyle name="normálne 6 2 8" xfId="512" xr:uid="{00000000-0005-0000-0000-000020040000}"/>
    <cellStyle name="normálne 6 2 9" xfId="666" xr:uid="{00000000-0005-0000-0000-000021040000}"/>
    <cellStyle name="normálne 6 20" xfId="1089" xr:uid="{00000000-0005-0000-0000-000022040000}"/>
    <cellStyle name="normálne 6 21" xfId="1097" xr:uid="{00000000-0005-0000-0000-000023040000}"/>
    <cellStyle name="normálne 6 22" xfId="1104" xr:uid="{00000000-0005-0000-0000-000024040000}"/>
    <cellStyle name="normálne 6 23" xfId="1111" xr:uid="{00000000-0005-0000-0000-000025040000}"/>
    <cellStyle name="normálne 6 24" xfId="1118" xr:uid="{00000000-0005-0000-0000-000026040000}"/>
    <cellStyle name="normálne 6 25" xfId="1125" xr:uid="{00000000-0005-0000-0000-000027040000}"/>
    <cellStyle name="normálne 6 26" xfId="1131" xr:uid="{00000000-0005-0000-0000-000028040000}"/>
    <cellStyle name="normálne 6 27" xfId="1137" xr:uid="{00000000-0005-0000-0000-000029040000}"/>
    <cellStyle name="normálne 6 28" xfId="1143" xr:uid="{00000000-0005-0000-0000-00002A040000}"/>
    <cellStyle name="normálne 6 29" xfId="1149" xr:uid="{00000000-0005-0000-0000-00002B040000}"/>
    <cellStyle name="normálne 6 3" xfId="40" xr:uid="{00000000-0005-0000-0000-00002C040000}"/>
    <cellStyle name="normálne 6 3 2" xfId="92" xr:uid="{00000000-0005-0000-0000-00002D040000}"/>
    <cellStyle name="normálne 6 3 2 2" xfId="166" xr:uid="{00000000-0005-0000-0000-00002E040000}"/>
    <cellStyle name="normálne 6 3 2 2 2" xfId="346" xr:uid="{00000000-0005-0000-0000-00002F040000}"/>
    <cellStyle name="normálne 6 3 2 2 3" xfId="483" xr:uid="{00000000-0005-0000-0000-000030040000}"/>
    <cellStyle name="normálne 6 3 2 2 4" xfId="623" xr:uid="{00000000-0005-0000-0000-000031040000}"/>
    <cellStyle name="normálne 6 3 2 2 5" xfId="789" xr:uid="{00000000-0005-0000-0000-000032040000}"/>
    <cellStyle name="normálne 6 3 2 2 6" xfId="951" xr:uid="{00000000-0005-0000-0000-000033040000}"/>
    <cellStyle name="normálne 6 3 2 3" xfId="273" xr:uid="{00000000-0005-0000-0000-000034040000}"/>
    <cellStyle name="normálne 6 3 2 4" xfId="411" xr:uid="{00000000-0005-0000-0000-000035040000}"/>
    <cellStyle name="normálne 6 3 2 5" xfId="552" xr:uid="{00000000-0005-0000-0000-000036040000}"/>
    <cellStyle name="normálne 6 3 2 6" xfId="717" xr:uid="{00000000-0005-0000-0000-000037040000}"/>
    <cellStyle name="normálne 6 3 2 7" xfId="830" xr:uid="{00000000-0005-0000-0000-000038040000}"/>
    <cellStyle name="normálne 6 3 3" xfId="131" xr:uid="{00000000-0005-0000-0000-000039040000}"/>
    <cellStyle name="normálne 6 3 3 2" xfId="311" xr:uid="{00000000-0005-0000-0000-00003A040000}"/>
    <cellStyle name="normálne 6 3 3 3" xfId="448" xr:uid="{00000000-0005-0000-0000-00003B040000}"/>
    <cellStyle name="normálne 6 3 3 4" xfId="588" xr:uid="{00000000-0005-0000-0000-00003C040000}"/>
    <cellStyle name="normálne 6 3 3 5" xfId="754" xr:uid="{00000000-0005-0000-0000-00003D040000}"/>
    <cellStyle name="normálne 6 3 3 6" xfId="902" xr:uid="{00000000-0005-0000-0000-00003E040000}"/>
    <cellStyle name="normálne 6 3 4" xfId="226" xr:uid="{00000000-0005-0000-0000-00003F040000}"/>
    <cellStyle name="normálne 6 3 5" xfId="205" xr:uid="{00000000-0005-0000-0000-000040040000}"/>
    <cellStyle name="normálne 6 3 6" xfId="517" xr:uid="{00000000-0005-0000-0000-000041040000}"/>
    <cellStyle name="normálne 6 3 7" xfId="679" xr:uid="{00000000-0005-0000-0000-000042040000}"/>
    <cellStyle name="normálne 6 3 8" xfId="908" xr:uid="{00000000-0005-0000-0000-000043040000}"/>
    <cellStyle name="normálne 6 30" xfId="1243" xr:uid="{00000000-0005-0000-0000-000044040000}"/>
    <cellStyle name="normálne 6 4" xfId="60" xr:uid="{00000000-0005-0000-0000-000045040000}"/>
    <cellStyle name="normálne 6 4 2" xfId="103" xr:uid="{00000000-0005-0000-0000-000046040000}"/>
    <cellStyle name="normálne 6 4 2 2" xfId="177" xr:uid="{00000000-0005-0000-0000-000047040000}"/>
    <cellStyle name="normálne 6 4 2 2 2" xfId="357" xr:uid="{00000000-0005-0000-0000-000048040000}"/>
    <cellStyle name="normálne 6 4 2 2 3" xfId="494" xr:uid="{00000000-0005-0000-0000-000049040000}"/>
    <cellStyle name="normálne 6 4 2 2 4" xfId="634" xr:uid="{00000000-0005-0000-0000-00004A040000}"/>
    <cellStyle name="normálne 6 4 2 2 5" xfId="800" xr:uid="{00000000-0005-0000-0000-00004B040000}"/>
    <cellStyle name="normálne 6 4 2 2 6" xfId="838" xr:uid="{00000000-0005-0000-0000-00004C040000}"/>
    <cellStyle name="normálne 6 4 2 3" xfId="284" xr:uid="{00000000-0005-0000-0000-00004D040000}"/>
    <cellStyle name="normálne 6 4 2 4" xfId="422" xr:uid="{00000000-0005-0000-0000-00004E040000}"/>
    <cellStyle name="normálne 6 4 2 5" xfId="563" xr:uid="{00000000-0005-0000-0000-00004F040000}"/>
    <cellStyle name="normálne 6 4 2 6" xfId="728" xr:uid="{00000000-0005-0000-0000-000050040000}"/>
    <cellStyle name="normálne 6 4 2 7" xfId="936" xr:uid="{00000000-0005-0000-0000-000051040000}"/>
    <cellStyle name="normálne 6 4 3" xfId="142" xr:uid="{00000000-0005-0000-0000-000052040000}"/>
    <cellStyle name="normálne 6 4 3 2" xfId="322" xr:uid="{00000000-0005-0000-0000-000053040000}"/>
    <cellStyle name="normálne 6 4 3 3" xfId="459" xr:uid="{00000000-0005-0000-0000-000054040000}"/>
    <cellStyle name="normálne 6 4 3 4" xfId="599" xr:uid="{00000000-0005-0000-0000-000055040000}"/>
    <cellStyle name="normálne 6 4 3 5" xfId="765" xr:uid="{00000000-0005-0000-0000-000056040000}"/>
    <cellStyle name="normálne 6 4 3 6" xfId="958" xr:uid="{00000000-0005-0000-0000-000057040000}"/>
    <cellStyle name="normálne 6 4 4" xfId="243" xr:uid="{00000000-0005-0000-0000-000058040000}"/>
    <cellStyle name="normálne 6 4 5" xfId="386" xr:uid="{00000000-0005-0000-0000-000059040000}"/>
    <cellStyle name="normálne 6 4 6" xfId="528" xr:uid="{00000000-0005-0000-0000-00005A040000}"/>
    <cellStyle name="normálne 6 4 7" xfId="691" xr:uid="{00000000-0005-0000-0000-00005B040000}"/>
    <cellStyle name="normálne 6 4 8" xfId="939" xr:uid="{00000000-0005-0000-0000-00005C040000}"/>
    <cellStyle name="normálne 6 5" xfId="81" xr:uid="{00000000-0005-0000-0000-00005D040000}"/>
    <cellStyle name="normálne 6 5 2" xfId="155" xr:uid="{00000000-0005-0000-0000-00005E040000}"/>
    <cellStyle name="normálne 6 5 2 2" xfId="335" xr:uid="{00000000-0005-0000-0000-00005F040000}"/>
    <cellStyle name="normálne 6 5 2 3" xfId="472" xr:uid="{00000000-0005-0000-0000-000060040000}"/>
    <cellStyle name="normálne 6 5 2 4" xfId="612" xr:uid="{00000000-0005-0000-0000-000061040000}"/>
    <cellStyle name="normálne 6 5 2 5" xfId="778" xr:uid="{00000000-0005-0000-0000-000062040000}"/>
    <cellStyle name="normálne 6 5 2 6" xfId="906" xr:uid="{00000000-0005-0000-0000-000063040000}"/>
    <cellStyle name="normálne 6 5 3" xfId="262" xr:uid="{00000000-0005-0000-0000-000064040000}"/>
    <cellStyle name="normálne 6 5 4" xfId="400" xr:uid="{00000000-0005-0000-0000-000065040000}"/>
    <cellStyle name="normálne 6 5 5" xfId="541" xr:uid="{00000000-0005-0000-0000-000066040000}"/>
    <cellStyle name="normálne 6 5 6" xfId="706" xr:uid="{00000000-0005-0000-0000-000067040000}"/>
    <cellStyle name="normálne 6 5 7" xfId="826" xr:uid="{00000000-0005-0000-0000-000068040000}"/>
    <cellStyle name="normálne 6 6" xfId="120" xr:uid="{00000000-0005-0000-0000-000069040000}"/>
    <cellStyle name="normálne 6 6 2" xfId="300" xr:uid="{00000000-0005-0000-0000-00006A040000}"/>
    <cellStyle name="normálne 6 6 3" xfId="437" xr:uid="{00000000-0005-0000-0000-00006B040000}"/>
    <cellStyle name="normálne 6 6 4" xfId="577" xr:uid="{00000000-0005-0000-0000-00006C040000}"/>
    <cellStyle name="normálne 6 6 5" xfId="743" xr:uid="{00000000-0005-0000-0000-00006D040000}"/>
    <cellStyle name="normálne 6 6 6" xfId="864" xr:uid="{00000000-0005-0000-0000-00006E040000}"/>
    <cellStyle name="normálne 6 7" xfId="208" xr:uid="{00000000-0005-0000-0000-00006F040000}"/>
    <cellStyle name="normálne 6 8" xfId="371" xr:uid="{00000000-0005-0000-0000-000070040000}"/>
    <cellStyle name="normálne 6 9" xfId="220" xr:uid="{00000000-0005-0000-0000-000071040000}"/>
    <cellStyle name="normálne 7" xfId="21" xr:uid="{00000000-0005-0000-0000-000072040000}"/>
    <cellStyle name="normálne 7 2" xfId="61" xr:uid="{00000000-0005-0000-0000-000073040000}"/>
    <cellStyle name="normálne 7 3" xfId="1357" xr:uid="{00000000-0005-0000-0000-000074040000}"/>
    <cellStyle name="normálne 8" xfId="25" xr:uid="{00000000-0005-0000-0000-000075040000}"/>
    <cellStyle name="normálne 8 2" xfId="63" xr:uid="{00000000-0005-0000-0000-000076040000}"/>
    <cellStyle name="normálne 8 3" xfId="1231" xr:uid="{00000000-0005-0000-0000-000077040000}"/>
    <cellStyle name="normálne 9" xfId="22" xr:uid="{00000000-0005-0000-0000-000078040000}"/>
    <cellStyle name="normálne 9 10" xfId="1060" xr:uid="{00000000-0005-0000-0000-000079040000}"/>
    <cellStyle name="normálne 9 11" xfId="1067" xr:uid="{00000000-0005-0000-0000-00007A040000}"/>
    <cellStyle name="normálne 9 12" xfId="1069" xr:uid="{00000000-0005-0000-0000-00007B040000}"/>
    <cellStyle name="normálne 9 13" xfId="1071" xr:uid="{00000000-0005-0000-0000-00007C040000}"/>
    <cellStyle name="normálne 9 14" xfId="1073" xr:uid="{00000000-0005-0000-0000-00007D040000}"/>
    <cellStyle name="normálne 9 15" xfId="997" xr:uid="{00000000-0005-0000-0000-00007E040000}"/>
    <cellStyle name="normálne 9 16" xfId="1049" xr:uid="{00000000-0005-0000-0000-00007F040000}"/>
    <cellStyle name="normálne 9 17" xfId="1061" xr:uid="{00000000-0005-0000-0000-000080040000}"/>
    <cellStyle name="normálne 9 18" xfId="674" xr:uid="{00000000-0005-0000-0000-000081040000}"/>
    <cellStyle name="normálne 9 19" xfId="1087" xr:uid="{00000000-0005-0000-0000-000082040000}"/>
    <cellStyle name="normálne 9 2" xfId="41" xr:uid="{00000000-0005-0000-0000-000083040000}"/>
    <cellStyle name="normálne 9 2 2" xfId="93" xr:uid="{00000000-0005-0000-0000-000084040000}"/>
    <cellStyle name="normálne 9 2 2 2" xfId="167" xr:uid="{00000000-0005-0000-0000-000085040000}"/>
    <cellStyle name="normálne 9 2 2 2 2" xfId="347" xr:uid="{00000000-0005-0000-0000-000086040000}"/>
    <cellStyle name="normálne 9 2 2 2 3" xfId="484" xr:uid="{00000000-0005-0000-0000-000087040000}"/>
    <cellStyle name="normálne 9 2 2 2 4" xfId="624" xr:uid="{00000000-0005-0000-0000-000088040000}"/>
    <cellStyle name="normálne 9 2 2 2 5" xfId="790" xr:uid="{00000000-0005-0000-0000-000089040000}"/>
    <cellStyle name="normálne 9 2 2 2 6" xfId="904" xr:uid="{00000000-0005-0000-0000-00008A040000}"/>
    <cellStyle name="normálne 9 2 2 3" xfId="274" xr:uid="{00000000-0005-0000-0000-00008B040000}"/>
    <cellStyle name="normálne 9 2 2 4" xfId="412" xr:uid="{00000000-0005-0000-0000-00008C040000}"/>
    <cellStyle name="normálne 9 2 2 5" xfId="553" xr:uid="{00000000-0005-0000-0000-00008D040000}"/>
    <cellStyle name="normálne 9 2 2 6" xfId="718" xr:uid="{00000000-0005-0000-0000-00008E040000}"/>
    <cellStyle name="normálne 9 2 2 7" xfId="823" xr:uid="{00000000-0005-0000-0000-00008F040000}"/>
    <cellStyle name="normálne 9 2 3" xfId="132" xr:uid="{00000000-0005-0000-0000-000090040000}"/>
    <cellStyle name="normálne 9 2 3 2" xfId="312" xr:uid="{00000000-0005-0000-0000-000091040000}"/>
    <cellStyle name="normálne 9 2 3 3" xfId="449" xr:uid="{00000000-0005-0000-0000-000092040000}"/>
    <cellStyle name="normálne 9 2 3 4" xfId="589" xr:uid="{00000000-0005-0000-0000-000093040000}"/>
    <cellStyle name="normálne 9 2 3 5" xfId="755" xr:uid="{00000000-0005-0000-0000-000094040000}"/>
    <cellStyle name="normálne 9 2 3 6" xfId="856" xr:uid="{00000000-0005-0000-0000-000095040000}"/>
    <cellStyle name="normálne 9 2 4" xfId="227" xr:uid="{00000000-0005-0000-0000-000096040000}"/>
    <cellStyle name="normálne 9 2 5" xfId="372" xr:uid="{00000000-0005-0000-0000-000097040000}"/>
    <cellStyle name="normálne 9 2 6" xfId="518" xr:uid="{00000000-0005-0000-0000-000098040000}"/>
    <cellStyle name="normálne 9 2 7" xfId="668" xr:uid="{00000000-0005-0000-0000-000099040000}"/>
    <cellStyle name="normálne 9 2 8" xfId="887" xr:uid="{00000000-0005-0000-0000-00009A040000}"/>
    <cellStyle name="normálne 9 20" xfId="1100" xr:uid="{00000000-0005-0000-0000-00009B040000}"/>
    <cellStyle name="normálne 9 21" xfId="1107" xr:uid="{00000000-0005-0000-0000-00009C040000}"/>
    <cellStyle name="normálne 9 22" xfId="1114" xr:uid="{00000000-0005-0000-0000-00009D040000}"/>
    <cellStyle name="normálne 9 23" xfId="1121" xr:uid="{00000000-0005-0000-0000-00009E040000}"/>
    <cellStyle name="normálne 9 24" xfId="1128" xr:uid="{00000000-0005-0000-0000-00009F040000}"/>
    <cellStyle name="normálne 9 25" xfId="1134" xr:uid="{00000000-0005-0000-0000-0000A0040000}"/>
    <cellStyle name="normálne 9 26" xfId="1140" xr:uid="{00000000-0005-0000-0000-0000A1040000}"/>
    <cellStyle name="normálne 9 27" xfId="1146" xr:uid="{00000000-0005-0000-0000-0000A2040000}"/>
    <cellStyle name="normálne 9 28" xfId="1152" xr:uid="{00000000-0005-0000-0000-0000A3040000}"/>
    <cellStyle name="normálne 9 3" xfId="62" xr:uid="{00000000-0005-0000-0000-0000A4040000}"/>
    <cellStyle name="normálne 9 3 2" xfId="104" xr:uid="{00000000-0005-0000-0000-0000A5040000}"/>
    <cellStyle name="normálne 9 3 2 2" xfId="178" xr:uid="{00000000-0005-0000-0000-0000A6040000}"/>
    <cellStyle name="normálne 9 3 2 2 2" xfId="358" xr:uid="{00000000-0005-0000-0000-0000A7040000}"/>
    <cellStyle name="normálne 9 3 2 2 3" xfId="495" xr:uid="{00000000-0005-0000-0000-0000A8040000}"/>
    <cellStyle name="normálne 9 3 2 2 4" xfId="635" xr:uid="{00000000-0005-0000-0000-0000A9040000}"/>
    <cellStyle name="normálne 9 3 2 2 5" xfId="801" xr:uid="{00000000-0005-0000-0000-0000AA040000}"/>
    <cellStyle name="normálne 9 3 2 2 6" xfId="961" xr:uid="{00000000-0005-0000-0000-0000AB040000}"/>
    <cellStyle name="normálne 9 3 2 3" xfId="285" xr:uid="{00000000-0005-0000-0000-0000AC040000}"/>
    <cellStyle name="normálne 9 3 2 4" xfId="423" xr:uid="{00000000-0005-0000-0000-0000AD040000}"/>
    <cellStyle name="normálne 9 3 2 5" xfId="564" xr:uid="{00000000-0005-0000-0000-0000AE040000}"/>
    <cellStyle name="normálne 9 3 2 6" xfId="729" xr:uid="{00000000-0005-0000-0000-0000AF040000}"/>
    <cellStyle name="normálne 9 3 2 7" xfId="889" xr:uid="{00000000-0005-0000-0000-0000B0040000}"/>
    <cellStyle name="normálne 9 3 3" xfId="143" xr:uid="{00000000-0005-0000-0000-0000B1040000}"/>
    <cellStyle name="normálne 9 3 3 2" xfId="323" xr:uid="{00000000-0005-0000-0000-0000B2040000}"/>
    <cellStyle name="normálne 9 3 3 3" xfId="460" xr:uid="{00000000-0005-0000-0000-0000B3040000}"/>
    <cellStyle name="normálne 9 3 3 4" xfId="600" xr:uid="{00000000-0005-0000-0000-0000B4040000}"/>
    <cellStyle name="normálne 9 3 3 5" xfId="766" xr:uid="{00000000-0005-0000-0000-0000B5040000}"/>
    <cellStyle name="normálne 9 3 3 6" xfId="911" xr:uid="{00000000-0005-0000-0000-0000B6040000}"/>
    <cellStyle name="normálne 9 3 4" xfId="245" xr:uid="{00000000-0005-0000-0000-0000B7040000}"/>
    <cellStyle name="normálne 9 3 5" xfId="387" xr:uid="{00000000-0005-0000-0000-0000B8040000}"/>
    <cellStyle name="normálne 9 3 6" xfId="529" xr:uid="{00000000-0005-0000-0000-0000B9040000}"/>
    <cellStyle name="normálne 9 3 7" xfId="692" xr:uid="{00000000-0005-0000-0000-0000BA040000}"/>
    <cellStyle name="normálne 9 3 8" xfId="843" xr:uid="{00000000-0005-0000-0000-0000BB040000}"/>
    <cellStyle name="normálne 9 4" xfId="82" xr:uid="{00000000-0005-0000-0000-0000BC040000}"/>
    <cellStyle name="normálne 9 4 2" xfId="156" xr:uid="{00000000-0005-0000-0000-0000BD040000}"/>
    <cellStyle name="normálne 9 4 2 2" xfId="336" xr:uid="{00000000-0005-0000-0000-0000BE040000}"/>
    <cellStyle name="normálne 9 4 2 3" xfId="473" xr:uid="{00000000-0005-0000-0000-0000BF040000}"/>
    <cellStyle name="normálne 9 4 2 4" xfId="613" xr:uid="{00000000-0005-0000-0000-0000C0040000}"/>
    <cellStyle name="normálne 9 4 2 5" xfId="779" xr:uid="{00000000-0005-0000-0000-0000C1040000}"/>
    <cellStyle name="normálne 9 4 2 6" xfId="860" xr:uid="{00000000-0005-0000-0000-0000C2040000}"/>
    <cellStyle name="normálne 9 4 3" xfId="263" xr:uid="{00000000-0005-0000-0000-0000C3040000}"/>
    <cellStyle name="normálne 9 4 4" xfId="401" xr:uid="{00000000-0005-0000-0000-0000C4040000}"/>
    <cellStyle name="normálne 9 4 5" xfId="542" xr:uid="{00000000-0005-0000-0000-0000C5040000}"/>
    <cellStyle name="normálne 9 4 6" xfId="707" xr:uid="{00000000-0005-0000-0000-0000C6040000}"/>
    <cellStyle name="normálne 9 4 7" xfId="954" xr:uid="{00000000-0005-0000-0000-0000C7040000}"/>
    <cellStyle name="normálne 9 5" xfId="121" xr:uid="{00000000-0005-0000-0000-0000C8040000}"/>
    <cellStyle name="normálne 9 5 2" xfId="301" xr:uid="{00000000-0005-0000-0000-0000C9040000}"/>
    <cellStyle name="normálne 9 5 3" xfId="438" xr:uid="{00000000-0005-0000-0000-0000CA040000}"/>
    <cellStyle name="normálne 9 5 4" xfId="578" xr:uid="{00000000-0005-0000-0000-0000CB040000}"/>
    <cellStyle name="normálne 9 5 5" xfId="744" xr:uid="{00000000-0005-0000-0000-0000CC040000}"/>
    <cellStyle name="normálne 9 5 6" xfId="945" xr:uid="{00000000-0005-0000-0000-0000CD040000}"/>
    <cellStyle name="normálne 9 6" xfId="211" xr:uid="{00000000-0005-0000-0000-0000CE040000}"/>
    <cellStyle name="normálne 9 7" xfId="367" xr:uid="{00000000-0005-0000-0000-0000CF040000}"/>
    <cellStyle name="normálne 9 8" xfId="246" xr:uid="{00000000-0005-0000-0000-0000D0040000}"/>
    <cellStyle name="normálne 9 9" xfId="655" xr:uid="{00000000-0005-0000-0000-0000D1040000}"/>
    <cellStyle name="normálne 9 9 2" xfId="987" xr:uid="{00000000-0005-0000-0000-0000D2040000}"/>
    <cellStyle name="normálne 9 9 3" xfId="1080" xr:uid="{00000000-0005-0000-0000-0000D3040000}"/>
    <cellStyle name="normální_CENY.XLS" xfId="4" xr:uid="{00000000-0005-0000-0000-0000D4040000}"/>
    <cellStyle name="Note" xfId="1223" xr:uid="{00000000-0005-0000-0000-0000D5040000}"/>
    <cellStyle name="Output" xfId="1250" xr:uid="{00000000-0005-0000-0000-0000D6040000}"/>
    <cellStyle name="Percentá" xfId="1365" builtinId="5"/>
    <cellStyle name="percentá 10" xfId="1201" xr:uid="{00000000-0005-0000-0000-0000D8040000}"/>
    <cellStyle name="percentá 11" xfId="1202" xr:uid="{00000000-0005-0000-0000-0000D9040000}"/>
    <cellStyle name="percentá 12" xfId="1203" xr:uid="{00000000-0005-0000-0000-0000DA040000}"/>
    <cellStyle name="percentá 13" xfId="1210" xr:uid="{00000000-0005-0000-0000-0000DB040000}"/>
    <cellStyle name="percentá 13 2" xfId="1355" xr:uid="{00000000-0005-0000-0000-0000DC040000}"/>
    <cellStyle name="percentá 14" xfId="1204" xr:uid="{00000000-0005-0000-0000-0000DD040000}"/>
    <cellStyle name="percentá 15" xfId="1205" xr:uid="{00000000-0005-0000-0000-0000DE040000}"/>
    <cellStyle name="Percentá 16" xfId="5" xr:uid="{00000000-0005-0000-0000-0000DF040000}"/>
    <cellStyle name="percentá 17" xfId="1206" xr:uid="{00000000-0005-0000-0000-0000E0040000}"/>
    <cellStyle name="Percentá 18" xfId="1213" xr:uid="{00000000-0005-0000-0000-0000E1040000}"/>
    <cellStyle name="Percentá 19" xfId="1214" xr:uid="{00000000-0005-0000-0000-0000E2040000}"/>
    <cellStyle name="percentá 2" xfId="14" xr:uid="{00000000-0005-0000-0000-0000E3040000}"/>
    <cellStyle name="percentá 2 10" xfId="1041" xr:uid="{00000000-0005-0000-0000-0000E4040000}"/>
    <cellStyle name="percentá 2 11" xfId="1024" xr:uid="{00000000-0005-0000-0000-0000E5040000}"/>
    <cellStyle name="percentá 2 12" xfId="1056" xr:uid="{00000000-0005-0000-0000-0000E6040000}"/>
    <cellStyle name="percentá 2 13" xfId="1063" xr:uid="{00000000-0005-0000-0000-0000E7040000}"/>
    <cellStyle name="percentá 2 14" xfId="701" xr:uid="{00000000-0005-0000-0000-0000E8040000}"/>
    <cellStyle name="percentá 2 15" xfId="1092" xr:uid="{00000000-0005-0000-0000-0000E9040000}"/>
    <cellStyle name="percentá 2 16" xfId="1098" xr:uid="{00000000-0005-0000-0000-0000EA040000}"/>
    <cellStyle name="percentá 2 17" xfId="1105" xr:uid="{00000000-0005-0000-0000-0000EB040000}"/>
    <cellStyle name="percentá 2 18" xfId="1112" xr:uid="{00000000-0005-0000-0000-0000EC040000}"/>
    <cellStyle name="percentá 2 19" xfId="1119" xr:uid="{00000000-0005-0000-0000-0000ED040000}"/>
    <cellStyle name="percentá 2 2" xfId="30" xr:uid="{00000000-0005-0000-0000-0000EE040000}"/>
    <cellStyle name="percentá 2 2 2" xfId="68" xr:uid="{00000000-0005-0000-0000-0000EF040000}"/>
    <cellStyle name="percentá 2 20" xfId="1126" xr:uid="{00000000-0005-0000-0000-0000F0040000}"/>
    <cellStyle name="percentá 2 21" xfId="1132" xr:uid="{00000000-0005-0000-0000-0000F1040000}"/>
    <cellStyle name="percentá 2 22" xfId="1138" xr:uid="{00000000-0005-0000-0000-0000F2040000}"/>
    <cellStyle name="percentá 2 23" xfId="1144" xr:uid="{00000000-0005-0000-0000-0000F3040000}"/>
    <cellStyle name="percentá 2 24" xfId="1150" xr:uid="{00000000-0005-0000-0000-0000F4040000}"/>
    <cellStyle name="percentá 2 3" xfId="24" xr:uid="{00000000-0005-0000-0000-0000F5040000}"/>
    <cellStyle name="percentá 2 3 2" xfId="213" xr:uid="{00000000-0005-0000-0000-0000F6040000}"/>
    <cellStyle name="percentá 2 3 2 2" xfId="820" xr:uid="{00000000-0005-0000-0000-0000F7040000}"/>
    <cellStyle name="percentá 2 3 2 2 2" xfId="1322" xr:uid="{00000000-0005-0000-0000-0000F8040000}"/>
    <cellStyle name="percentá 2 3 2 3" xfId="831" xr:uid="{00000000-0005-0000-0000-0000F9040000}"/>
    <cellStyle name="percentá 2 3 2 3 2" xfId="1324" xr:uid="{00000000-0005-0000-0000-0000FA040000}"/>
    <cellStyle name="percentá 2 3 2 4" xfId="1300" xr:uid="{00000000-0005-0000-0000-0000FB040000}"/>
    <cellStyle name="percentá 2 3 3" xfId="256" xr:uid="{00000000-0005-0000-0000-0000FC040000}"/>
    <cellStyle name="percentá 2 3 3 2" xfId="840" xr:uid="{00000000-0005-0000-0000-0000FD040000}"/>
    <cellStyle name="percentá 2 3 3 2 2" xfId="1328" xr:uid="{00000000-0005-0000-0000-0000FE040000}"/>
    <cellStyle name="percentá 2 3 3 3" xfId="974" xr:uid="{00000000-0005-0000-0000-0000FF040000}"/>
    <cellStyle name="percentá 2 3 3 3 2" xfId="1342" xr:uid="{00000000-0005-0000-0000-000000050000}"/>
    <cellStyle name="percentá 2 3 3 4" xfId="1302" xr:uid="{00000000-0005-0000-0000-000001050000}"/>
    <cellStyle name="percentá 2 3 4" xfId="383" xr:uid="{00000000-0005-0000-0000-000002050000}"/>
    <cellStyle name="percentá 2 3 4 2" xfId="885" xr:uid="{00000000-0005-0000-0000-000003050000}"/>
    <cellStyle name="percentá 2 3 4 2 2" xfId="1334" xr:uid="{00000000-0005-0000-0000-000004050000}"/>
    <cellStyle name="percentá 2 3 4 3" xfId="937" xr:uid="{00000000-0005-0000-0000-000005050000}"/>
    <cellStyle name="percentá 2 3 4 3 2" xfId="1337" xr:uid="{00000000-0005-0000-0000-000006050000}"/>
    <cellStyle name="percentá 2 3 4 4" xfId="1307" xr:uid="{00000000-0005-0000-0000-000007050000}"/>
    <cellStyle name="percentá 2 3 5" xfId="670" xr:uid="{00000000-0005-0000-0000-000008050000}"/>
    <cellStyle name="percentá 2 3 5 2" xfId="1316" xr:uid="{00000000-0005-0000-0000-000009050000}"/>
    <cellStyle name="percentá 2 3 6" xfId="960" xr:uid="{00000000-0005-0000-0000-00000A050000}"/>
    <cellStyle name="percentá 2 3 6 2" xfId="1339" xr:uid="{00000000-0005-0000-0000-00000B050000}"/>
    <cellStyle name="percentá 2 3 7" xfId="1294" xr:uid="{00000000-0005-0000-0000-00000C050000}"/>
    <cellStyle name="percentá 2 4" xfId="55" xr:uid="{00000000-0005-0000-0000-00000D050000}"/>
    <cellStyle name="percentá 2 5" xfId="653" xr:uid="{00000000-0005-0000-0000-00000E050000}"/>
    <cellStyle name="percentá 2 5 2" xfId="983" xr:uid="{00000000-0005-0000-0000-00000F050000}"/>
    <cellStyle name="percentá 2 5 3" xfId="1076" xr:uid="{00000000-0005-0000-0000-000010050000}"/>
    <cellStyle name="percentá 2 6" xfId="977" xr:uid="{00000000-0005-0000-0000-000011050000}"/>
    <cellStyle name="percentá 2 7" xfId="998" xr:uid="{00000000-0005-0000-0000-000012050000}"/>
    <cellStyle name="percentá 2 8" xfId="1008" xr:uid="{00000000-0005-0000-0000-000013050000}"/>
    <cellStyle name="percentá 2 9" xfId="1021" xr:uid="{00000000-0005-0000-0000-000014050000}"/>
    <cellStyle name="Percentá 20" xfId="1216" xr:uid="{00000000-0005-0000-0000-000015050000}"/>
    <cellStyle name="Percentá 21" xfId="1283" xr:uid="{00000000-0005-0000-0000-000016050000}"/>
    <cellStyle name="Percentá 22" xfId="1274" xr:uid="{00000000-0005-0000-0000-000017050000}"/>
    <cellStyle name="Percentá 23" xfId="1232" xr:uid="{00000000-0005-0000-0000-000018050000}"/>
    <cellStyle name="Percentá 24" xfId="1267" xr:uid="{00000000-0005-0000-0000-000019050000}"/>
    <cellStyle name="Percentá 25" xfId="1277" xr:uid="{00000000-0005-0000-0000-00001A050000}"/>
    <cellStyle name="Percentá 26" xfId="1278" xr:uid="{00000000-0005-0000-0000-00001B050000}"/>
    <cellStyle name="Percentá 27" xfId="1266" xr:uid="{00000000-0005-0000-0000-00001C050000}"/>
    <cellStyle name="Percentá 28" xfId="1353" xr:uid="{00000000-0005-0000-0000-00001D050000}"/>
    <cellStyle name="Percentá 29" xfId="1279" xr:uid="{00000000-0005-0000-0000-00001E050000}"/>
    <cellStyle name="percentá 3" xfId="27" xr:uid="{00000000-0005-0000-0000-00001F050000}"/>
    <cellStyle name="percentá 3 10" xfId="1015" xr:uid="{00000000-0005-0000-0000-000020050000}"/>
    <cellStyle name="percentá 3 11" xfId="1068" xr:uid="{00000000-0005-0000-0000-000021050000}"/>
    <cellStyle name="percentá 3 2" xfId="65" xr:uid="{00000000-0005-0000-0000-000022050000}"/>
    <cellStyle name="percentá 3 3" xfId="991" xr:uid="{00000000-0005-0000-0000-000023050000}"/>
    <cellStyle name="percentá 3 4" xfId="1037" xr:uid="{00000000-0005-0000-0000-000024050000}"/>
    <cellStyle name="percentá 3 5" xfId="1025" xr:uid="{00000000-0005-0000-0000-000025050000}"/>
    <cellStyle name="percentá 3 6" xfId="1022" xr:uid="{00000000-0005-0000-0000-000026050000}"/>
    <cellStyle name="percentá 3 7" xfId="1010" xr:uid="{00000000-0005-0000-0000-000027050000}"/>
    <cellStyle name="percentá 3 8" xfId="1043" xr:uid="{00000000-0005-0000-0000-000028050000}"/>
    <cellStyle name="percentá 3 9" xfId="1033" xr:uid="{00000000-0005-0000-0000-000029050000}"/>
    <cellStyle name="Percentá 30" xfId="1360" xr:uid="{00000000-0005-0000-0000-00002A050000}"/>
    <cellStyle name="Percentá 31" xfId="1363" xr:uid="{00000000-0005-0000-0000-00002B050000}"/>
    <cellStyle name="Percentá 32" xfId="1361" xr:uid="{00000000-0005-0000-0000-00002C050000}"/>
    <cellStyle name="percentá 4" xfId="35" xr:uid="{00000000-0005-0000-0000-00002D050000}"/>
    <cellStyle name="percentá 5" xfId="49" xr:uid="{00000000-0005-0000-0000-00002E050000}"/>
    <cellStyle name="percentá 6" xfId="76" xr:uid="{00000000-0005-0000-0000-00002F050000}"/>
    <cellStyle name="percentá 7" xfId="115" xr:uid="{00000000-0005-0000-0000-000030050000}"/>
    <cellStyle name="percentá 8" xfId="190" xr:uid="{00000000-0005-0000-0000-000031050000}"/>
    <cellStyle name="percentá 9" xfId="192" xr:uid="{00000000-0005-0000-0000-000032050000}"/>
    <cellStyle name="percentá 9 2" xfId="370" xr:uid="{00000000-0005-0000-0000-000033050000}"/>
    <cellStyle name="percentá 9 2 2" xfId="1305" xr:uid="{00000000-0005-0000-0000-000034050000}"/>
    <cellStyle name="percentá 9 3" xfId="507" xr:uid="{00000000-0005-0000-0000-000035050000}"/>
    <cellStyle name="percentá 9 3 2" xfId="1310" xr:uid="{00000000-0005-0000-0000-000036050000}"/>
    <cellStyle name="percentá 9 4" xfId="646" xr:uid="{00000000-0005-0000-0000-000037050000}"/>
    <cellStyle name="percentá 9 4 2" xfId="1312" xr:uid="{00000000-0005-0000-0000-000038050000}"/>
    <cellStyle name="percentá 9 5" xfId="813" xr:uid="{00000000-0005-0000-0000-000039050000}"/>
    <cellStyle name="percentá 9 5 2" xfId="1319" xr:uid="{00000000-0005-0000-0000-00003A050000}"/>
    <cellStyle name="percentá 9 6" xfId="863" xr:uid="{00000000-0005-0000-0000-00003B050000}"/>
    <cellStyle name="percentá 9 6 2" xfId="1330" xr:uid="{00000000-0005-0000-0000-00003C050000}"/>
    <cellStyle name="percentá 9 7" xfId="1296" xr:uid="{00000000-0005-0000-0000-00003D050000}"/>
    <cellStyle name="Poznámka 2" xfId="1198" xr:uid="{00000000-0005-0000-0000-00003E050000}"/>
    <cellStyle name="Poznámka 3" xfId="1194" xr:uid="{00000000-0005-0000-0000-00003F050000}"/>
    <cellStyle name="Poznámka 4" xfId="1196" xr:uid="{00000000-0005-0000-0000-000040050000}"/>
    <cellStyle name="Poznámka 5" xfId="1195" xr:uid="{00000000-0005-0000-0000-000041050000}"/>
    <cellStyle name="Poznámka 6" xfId="1197" xr:uid="{00000000-0005-0000-0000-000042050000}"/>
    <cellStyle name="Poznámka 7" xfId="1193" xr:uid="{00000000-0005-0000-0000-000043050000}"/>
    <cellStyle name="Prepojená bunka 2" xfId="1164" xr:uid="{00000000-0005-0000-0000-000044050000}"/>
    <cellStyle name="SAPBEXaggData" xfId="10" xr:uid="{00000000-0005-0000-0000-000045050000}"/>
    <cellStyle name="Spolu 2" xfId="1168" xr:uid="{00000000-0005-0000-0000-000046050000}"/>
    <cellStyle name="Text upozornenia 2" xfId="1166" xr:uid="{00000000-0005-0000-0000-000047050000}"/>
    <cellStyle name="Title" xfId="1269" xr:uid="{00000000-0005-0000-0000-000048050000}"/>
    <cellStyle name="Titul 2" xfId="1153" xr:uid="{00000000-0005-0000-0000-000049050000}"/>
    <cellStyle name="Total" xfId="1225" xr:uid="{00000000-0005-0000-0000-00004A050000}"/>
    <cellStyle name="Vstup 2" xfId="1161" xr:uid="{00000000-0005-0000-0000-00004B050000}"/>
    <cellStyle name="Výpočet 2" xfId="1163" xr:uid="{00000000-0005-0000-0000-00004C050000}"/>
    <cellStyle name="Výstup 2" xfId="1162" xr:uid="{00000000-0005-0000-0000-00004D050000}"/>
    <cellStyle name="Vysvetľujúci text 2" xfId="1167" xr:uid="{00000000-0005-0000-0000-00004E050000}"/>
    <cellStyle name="Warning Text" xfId="1356" xr:uid="{00000000-0005-0000-0000-00004F050000}"/>
    <cellStyle name="Zlá 2" xfId="1159" xr:uid="{00000000-0005-0000-0000-000050050000}"/>
    <cellStyle name="Zvýraznenie1 2" xfId="1169" xr:uid="{00000000-0005-0000-0000-000051050000}"/>
    <cellStyle name="Zvýraznenie2 2" xfId="1173" xr:uid="{00000000-0005-0000-0000-000052050000}"/>
    <cellStyle name="Zvýraznenie3 2" xfId="1177" xr:uid="{00000000-0005-0000-0000-000053050000}"/>
    <cellStyle name="Zvýraznenie4 2" xfId="1181" xr:uid="{00000000-0005-0000-0000-000054050000}"/>
    <cellStyle name="Zvýraznenie5 2" xfId="1185" xr:uid="{00000000-0005-0000-0000-000055050000}"/>
    <cellStyle name="Zvýraznenie6 2" xfId="1189" xr:uid="{00000000-0005-0000-0000-000056050000}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6" sqref="B6"/>
    </sheetView>
  </sheetViews>
  <sheetFormatPr defaultColWidth="9.140625" defaultRowHeight="15" customHeight="1" x14ac:dyDescent="0.3"/>
  <cols>
    <col min="1" max="1" width="5.7109375" style="463" customWidth="1"/>
    <col min="2" max="2" width="50.140625" style="366" customWidth="1"/>
    <col min="3" max="4" width="11.140625" style="366" customWidth="1"/>
    <col min="5" max="9" width="11.140625" style="466" customWidth="1"/>
    <col min="10" max="17" width="11.140625" style="366" customWidth="1"/>
    <col min="18" max="16384" width="9.140625" style="366"/>
  </cols>
  <sheetData>
    <row r="1" spans="1:17" ht="15" customHeight="1" x14ac:dyDescent="0.3">
      <c r="A1" s="508" t="s">
        <v>219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</row>
    <row r="2" spans="1:17" ht="15" customHeight="1" x14ac:dyDescent="0.3">
      <c r="A2" s="510" t="s">
        <v>58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</row>
    <row r="3" spans="1:17" ht="15" customHeight="1" thickBot="1" x14ac:dyDescent="0.35">
      <c r="A3" s="511" t="s">
        <v>61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</row>
    <row r="4" spans="1:17" ht="15" customHeight="1" x14ac:dyDescent="0.3">
      <c r="A4" s="512" t="s">
        <v>59</v>
      </c>
      <c r="B4" s="513"/>
      <c r="C4" s="513"/>
      <c r="D4" s="513"/>
      <c r="E4" s="513"/>
      <c r="F4" s="513"/>
      <c r="G4" s="513"/>
      <c r="H4" s="513"/>
      <c r="I4" s="514"/>
      <c r="J4" s="518" t="s">
        <v>60</v>
      </c>
      <c r="K4" s="519"/>
      <c r="L4" s="519"/>
      <c r="M4" s="520"/>
      <c r="N4" s="522" t="s">
        <v>122</v>
      </c>
      <c r="O4" s="519"/>
      <c r="P4" s="519"/>
      <c r="Q4" s="520"/>
    </row>
    <row r="5" spans="1:17" ht="15" customHeight="1" x14ac:dyDescent="0.3">
      <c r="A5" s="515"/>
      <c r="B5" s="516"/>
      <c r="C5" s="516"/>
      <c r="D5" s="516"/>
      <c r="E5" s="516"/>
      <c r="F5" s="516"/>
      <c r="G5" s="516"/>
      <c r="H5" s="516"/>
      <c r="I5" s="517"/>
      <c r="J5" s="515"/>
      <c r="K5" s="516"/>
      <c r="L5" s="516"/>
      <c r="M5" s="521"/>
      <c r="N5" s="523"/>
      <c r="O5" s="516"/>
      <c r="P5" s="516"/>
      <c r="Q5" s="521"/>
    </row>
    <row r="6" spans="1:17" ht="15" customHeight="1" x14ac:dyDescent="0.3">
      <c r="A6" s="367"/>
      <c r="B6" s="368"/>
      <c r="C6" s="369"/>
      <c r="D6" s="369"/>
      <c r="E6" s="370"/>
      <c r="F6" s="370"/>
      <c r="G6" s="370"/>
      <c r="H6" s="370"/>
      <c r="I6" s="371"/>
      <c r="J6" s="372"/>
      <c r="K6" s="372"/>
      <c r="L6" s="372"/>
      <c r="M6" s="373"/>
      <c r="N6" s="374"/>
      <c r="O6" s="372"/>
      <c r="P6" s="372"/>
      <c r="Q6" s="373"/>
    </row>
    <row r="7" spans="1:17" s="382" customFormat="1" ht="15" customHeight="1" x14ac:dyDescent="0.3">
      <c r="A7" s="375"/>
      <c r="B7" s="376"/>
      <c r="C7" s="377">
        <v>2022</v>
      </c>
      <c r="D7" s="377">
        <v>2023</v>
      </c>
      <c r="E7" s="378">
        <v>2024</v>
      </c>
      <c r="F7" s="378">
        <v>2025</v>
      </c>
      <c r="G7" s="378">
        <v>2026</v>
      </c>
      <c r="H7" s="378">
        <v>2027</v>
      </c>
      <c r="I7" s="379">
        <v>2028</v>
      </c>
      <c r="J7" s="463">
        <v>2024</v>
      </c>
      <c r="K7" s="463">
        <v>2024</v>
      </c>
      <c r="L7" s="463">
        <v>2024</v>
      </c>
      <c r="M7" s="380">
        <v>2024</v>
      </c>
      <c r="N7" s="381">
        <v>2024</v>
      </c>
      <c r="O7" s="463">
        <v>2024</v>
      </c>
      <c r="P7" s="463">
        <v>2024</v>
      </c>
      <c r="Q7" s="380">
        <v>2024</v>
      </c>
    </row>
    <row r="8" spans="1:17" s="382" customFormat="1" ht="15" customHeight="1" x14ac:dyDescent="0.3">
      <c r="A8" s="383"/>
      <c r="B8" s="384"/>
      <c r="C8" s="385" t="s">
        <v>7</v>
      </c>
      <c r="D8" s="385" t="s">
        <v>62</v>
      </c>
      <c r="E8" s="386" t="s">
        <v>62</v>
      </c>
      <c r="F8" s="386" t="s">
        <v>62</v>
      </c>
      <c r="G8" s="386" t="s">
        <v>62</v>
      </c>
      <c r="H8" s="386" t="s">
        <v>62</v>
      </c>
      <c r="I8" s="387" t="s">
        <v>62</v>
      </c>
      <c r="J8" s="388" t="s">
        <v>0</v>
      </c>
      <c r="K8" s="388" t="s">
        <v>1</v>
      </c>
      <c r="L8" s="388" t="s">
        <v>2</v>
      </c>
      <c r="M8" s="389" t="s">
        <v>3</v>
      </c>
      <c r="N8" s="390" t="s">
        <v>0</v>
      </c>
      <c r="O8" s="388" t="s">
        <v>1</v>
      </c>
      <c r="P8" s="388" t="s">
        <v>2</v>
      </c>
      <c r="Q8" s="389" t="s">
        <v>3</v>
      </c>
    </row>
    <row r="9" spans="1:17" s="382" customFormat="1" ht="15" customHeight="1" x14ac:dyDescent="0.3">
      <c r="A9" s="391"/>
      <c r="B9" s="392"/>
      <c r="C9" s="393"/>
      <c r="D9" s="393"/>
      <c r="E9" s="394"/>
      <c r="F9" s="394"/>
      <c r="G9" s="394"/>
      <c r="H9" s="394"/>
      <c r="I9" s="395"/>
      <c r="J9" s="474"/>
      <c r="K9" s="474"/>
      <c r="L9" s="474"/>
      <c r="M9" s="396"/>
      <c r="N9" s="397"/>
      <c r="O9" s="398"/>
      <c r="P9" s="398"/>
      <c r="Q9" s="399"/>
    </row>
    <row r="10" spans="1:17" s="382" customFormat="1" ht="15" customHeight="1" x14ac:dyDescent="0.3">
      <c r="A10" s="400"/>
      <c r="B10" s="401" t="s">
        <v>164</v>
      </c>
      <c r="C10" s="402"/>
      <c r="D10" s="403"/>
      <c r="E10" s="404"/>
      <c r="F10" s="404"/>
      <c r="G10" s="404"/>
      <c r="H10" s="404"/>
      <c r="I10" s="405"/>
      <c r="J10" s="366"/>
      <c r="K10" s="366"/>
      <c r="L10" s="366"/>
      <c r="M10" s="406"/>
      <c r="N10" s="407"/>
      <c r="O10" s="366"/>
      <c r="P10" s="366"/>
      <c r="Q10" s="406"/>
    </row>
    <row r="11" spans="1:17" ht="15" customHeight="1" x14ac:dyDescent="0.3">
      <c r="A11" s="408" t="s">
        <v>6</v>
      </c>
      <c r="B11" s="409" t="s">
        <v>63</v>
      </c>
      <c r="C11" s="410">
        <v>1.8700361987101788</v>
      </c>
      <c r="D11" s="411">
        <v>1.5964549711513953</v>
      </c>
      <c r="E11" s="411">
        <v>2.5377683757982217</v>
      </c>
      <c r="F11" s="411">
        <v>2.5811453684235985</v>
      </c>
      <c r="G11" s="411">
        <v>1.9782090483987158</v>
      </c>
      <c r="H11" s="411">
        <v>1.7684528097658525</v>
      </c>
      <c r="I11" s="412">
        <v>1.9893296702536478</v>
      </c>
      <c r="J11" s="475">
        <v>0.67061159476649035</v>
      </c>
      <c r="K11" s="475">
        <v>0.6208803274127872</v>
      </c>
      <c r="L11" s="475">
        <v>0.57523531471501688</v>
      </c>
      <c r="M11" s="476">
        <v>0.5649845846689372</v>
      </c>
      <c r="N11" s="477">
        <v>2.7335629914335469</v>
      </c>
      <c r="O11" s="475">
        <v>2.5099412188100967</v>
      </c>
      <c r="P11" s="475">
        <v>2.4930626999637884</v>
      </c>
      <c r="Q11" s="476">
        <v>2.4390153518189184</v>
      </c>
    </row>
    <row r="12" spans="1:17" ht="15" customHeight="1" x14ac:dyDescent="0.3">
      <c r="A12" s="408" t="s">
        <v>6</v>
      </c>
      <c r="B12" s="415" t="s">
        <v>65</v>
      </c>
      <c r="C12" s="410">
        <v>6.1183333420277597</v>
      </c>
      <c r="D12" s="411">
        <v>-3.1553352132190127</v>
      </c>
      <c r="E12" s="411">
        <v>2.8943926482883908</v>
      </c>
      <c r="F12" s="411">
        <v>2.0578772566357761</v>
      </c>
      <c r="G12" s="411">
        <v>2.4154852687427564</v>
      </c>
      <c r="H12" s="413">
        <v>2.4544425393102864</v>
      </c>
      <c r="I12" s="496">
        <v>2.2161200514722701</v>
      </c>
      <c r="J12" s="475">
        <v>1.2473100357605071</v>
      </c>
      <c r="K12" s="475">
        <v>0.95734560000000357</v>
      </c>
      <c r="L12" s="475">
        <v>1.1096850166518069</v>
      </c>
      <c r="M12" s="476">
        <v>1.1225381258680223</v>
      </c>
      <c r="N12" s="477">
        <v>3.5049731340124568</v>
      </c>
      <c r="O12" s="475">
        <v>1.5375588685156094</v>
      </c>
      <c r="P12" s="475">
        <v>2.6128139620110069</v>
      </c>
      <c r="Q12" s="476">
        <v>3.8990249987268744</v>
      </c>
    </row>
    <row r="13" spans="1:17" ht="15" customHeight="1" x14ac:dyDescent="0.3">
      <c r="A13" s="408"/>
      <c r="B13" s="415" t="s">
        <v>137</v>
      </c>
      <c r="C13" s="410">
        <v>5.6854734594512069</v>
      </c>
      <c r="D13" s="411">
        <v>10.592785952090612</v>
      </c>
      <c r="E13" s="411">
        <v>-8.5782745757556622E-2</v>
      </c>
      <c r="F13" s="411">
        <v>12.230185437337981</v>
      </c>
      <c r="G13" s="411">
        <v>-2.9698604205175894</v>
      </c>
      <c r="H13" s="413">
        <v>-3.5309123925910901</v>
      </c>
      <c r="I13" s="496">
        <v>2.4017405438817585</v>
      </c>
      <c r="J13" s="475">
        <v>-6.7532666319830348</v>
      </c>
      <c r="K13" s="475">
        <v>0.56032270096484371</v>
      </c>
      <c r="L13" s="475">
        <v>0.56873523562932515</v>
      </c>
      <c r="M13" s="476">
        <v>2.0009339845656449</v>
      </c>
      <c r="N13" s="477">
        <v>1.7106643290681456</v>
      </c>
      <c r="O13" s="475">
        <v>2.0248530625645911</v>
      </c>
      <c r="P13" s="475">
        <v>0.74404573520667761</v>
      </c>
      <c r="Q13" s="476">
        <v>-3.2167261794239788</v>
      </c>
    </row>
    <row r="14" spans="1:17" ht="15" customHeight="1" x14ac:dyDescent="0.3">
      <c r="A14" s="408"/>
      <c r="B14" s="415" t="s">
        <v>68</v>
      </c>
      <c r="C14" s="410">
        <v>-4.5068335747759258</v>
      </c>
      <c r="D14" s="411">
        <v>-0.64471847632735502</v>
      </c>
      <c r="E14" s="411">
        <v>3.8088893428478432</v>
      </c>
      <c r="F14" s="411">
        <v>0.1788002994952409</v>
      </c>
      <c r="G14" s="411">
        <v>0.53114453872862288</v>
      </c>
      <c r="H14" s="413">
        <v>-0.58632441636213839</v>
      </c>
      <c r="I14" s="496">
        <v>-0.80222151636690775</v>
      </c>
      <c r="J14" s="475">
        <v>1.0201238810193081</v>
      </c>
      <c r="K14" s="475">
        <v>1.6709260032346851</v>
      </c>
      <c r="L14" s="475">
        <v>0.23041408696595767</v>
      </c>
      <c r="M14" s="476">
        <v>0.2986684180387833</v>
      </c>
      <c r="N14" s="477">
        <v>6.4936795460541319</v>
      </c>
      <c r="O14" s="475">
        <v>3.7967591449981741</v>
      </c>
      <c r="P14" s="475">
        <v>2.8678587098503572</v>
      </c>
      <c r="Q14" s="476">
        <v>2.7265363190962733</v>
      </c>
    </row>
    <row r="15" spans="1:17" ht="15" customHeight="1" x14ac:dyDescent="0.3">
      <c r="A15" s="408"/>
      <c r="B15" s="415" t="s">
        <v>66</v>
      </c>
      <c r="C15" s="410">
        <v>3.0369512822538747</v>
      </c>
      <c r="D15" s="411">
        <v>-1.3751757148969701</v>
      </c>
      <c r="E15" s="411">
        <v>2.1443130428345336</v>
      </c>
      <c r="F15" s="411">
        <v>3.1193425499562721</v>
      </c>
      <c r="G15" s="411">
        <v>4.4071392677175858</v>
      </c>
      <c r="H15" s="413">
        <v>4.547611787590311</v>
      </c>
      <c r="I15" s="496">
        <v>3.0920421738888537</v>
      </c>
      <c r="J15" s="475">
        <v>-1.3815497379705444</v>
      </c>
      <c r="K15" s="475">
        <v>2.4522020134357669</v>
      </c>
      <c r="L15" s="475">
        <v>0.88396382089930281</v>
      </c>
      <c r="M15" s="476">
        <v>0.83854940759047203</v>
      </c>
      <c r="N15" s="477">
        <v>1.7606247086177307</v>
      </c>
      <c r="O15" s="475">
        <v>2.6096187197267806</v>
      </c>
      <c r="P15" s="475">
        <v>0.59579644709677471</v>
      </c>
      <c r="Q15" s="476">
        <v>3.5016477178813066</v>
      </c>
    </row>
    <row r="16" spans="1:17" ht="15" customHeight="1" x14ac:dyDescent="0.3">
      <c r="A16" s="408"/>
      <c r="B16" s="415" t="s">
        <v>67</v>
      </c>
      <c r="C16" s="410">
        <v>4.2534018952859798</v>
      </c>
      <c r="D16" s="411">
        <v>-7.5542539116712382</v>
      </c>
      <c r="E16" s="411">
        <v>5.2514090360644916</v>
      </c>
      <c r="F16" s="411">
        <v>5.1113983439976307</v>
      </c>
      <c r="G16" s="411">
        <v>3.1859164879259882</v>
      </c>
      <c r="H16" s="413">
        <v>3.3598720439781404</v>
      </c>
      <c r="I16" s="496">
        <v>2.8891494152071928</v>
      </c>
      <c r="J16" s="475">
        <v>-3.1290002609865253</v>
      </c>
      <c r="K16" s="475">
        <v>5.0697049350275192</v>
      </c>
      <c r="L16" s="475">
        <v>1.83439037533073</v>
      </c>
      <c r="M16" s="476">
        <v>0.94494948700005743</v>
      </c>
      <c r="N16" s="477">
        <v>2.9211196441638831</v>
      </c>
      <c r="O16" s="475">
        <v>7.6874171760415111</v>
      </c>
      <c r="P16" s="475">
        <v>4.386999768269817</v>
      </c>
      <c r="Q16" s="476">
        <v>5.8874992111793922</v>
      </c>
    </row>
    <row r="17" spans="1:17" ht="15" customHeight="1" x14ac:dyDescent="0.3">
      <c r="A17" s="408"/>
      <c r="B17" s="415"/>
      <c r="C17" s="410"/>
      <c r="D17" s="411"/>
      <c r="E17" s="411"/>
      <c r="F17" s="411"/>
      <c r="G17" s="411"/>
      <c r="H17" s="413"/>
      <c r="I17" s="496"/>
      <c r="J17" s="475"/>
      <c r="K17" s="475"/>
      <c r="L17" s="475"/>
      <c r="M17" s="476"/>
      <c r="N17" s="477"/>
      <c r="O17" s="475"/>
      <c r="P17" s="475"/>
      <c r="Q17" s="476"/>
    </row>
    <row r="18" spans="1:17" ht="15" customHeight="1" x14ac:dyDescent="0.3">
      <c r="A18" s="408"/>
      <c r="B18" s="401" t="s">
        <v>177</v>
      </c>
      <c r="C18" s="410"/>
      <c r="D18" s="411"/>
      <c r="E18" s="411"/>
      <c r="F18" s="411"/>
      <c r="G18" s="411"/>
      <c r="H18" s="413"/>
      <c r="I18" s="496"/>
      <c r="J18" s="475"/>
      <c r="K18" s="475"/>
      <c r="L18" s="475"/>
      <c r="M18" s="476"/>
      <c r="N18" s="477"/>
      <c r="O18" s="475"/>
      <c r="P18" s="475"/>
      <c r="Q18" s="476"/>
    </row>
    <row r="19" spans="1:17" ht="15" customHeight="1" x14ac:dyDescent="0.3">
      <c r="A19" s="408" t="s">
        <v>6</v>
      </c>
      <c r="B19" s="409" t="s">
        <v>64</v>
      </c>
      <c r="C19" s="410">
        <v>9.4942530888986845</v>
      </c>
      <c r="D19" s="411">
        <v>11.890066562005085</v>
      </c>
      <c r="E19" s="411">
        <v>7.216085979179776</v>
      </c>
      <c r="F19" s="411">
        <v>6.6600310773202498</v>
      </c>
      <c r="G19" s="411">
        <v>4.7849460026356594</v>
      </c>
      <c r="H19" s="413">
        <v>4.5327670428903843</v>
      </c>
      <c r="I19" s="496">
        <v>4.8013899441114116</v>
      </c>
      <c r="J19" s="475">
        <v>1.5610883237066053</v>
      </c>
      <c r="K19" s="475">
        <v>1.273472463300318</v>
      </c>
      <c r="L19" s="475">
        <v>1.1461684428738073</v>
      </c>
      <c r="M19" s="476">
        <v>1.2313568098890615</v>
      </c>
      <c r="N19" s="477">
        <v>8.049359018124802</v>
      </c>
      <c r="O19" s="475">
        <v>8.4288231278736525</v>
      </c>
      <c r="P19" s="475">
        <v>6.8883240202987528</v>
      </c>
      <c r="Q19" s="476">
        <v>5.6929279384688058</v>
      </c>
    </row>
    <row r="20" spans="1:17" ht="15" customHeight="1" x14ac:dyDescent="0.3">
      <c r="A20" s="408" t="s">
        <v>6</v>
      </c>
      <c r="B20" s="415" t="s">
        <v>10</v>
      </c>
      <c r="C20" s="410">
        <v>19.059464174459183</v>
      </c>
      <c r="D20" s="411">
        <v>6.7780646334303141</v>
      </c>
      <c r="E20" s="411">
        <v>6.0641030308143717</v>
      </c>
      <c r="F20" s="411">
        <v>6.1630493470656411</v>
      </c>
      <c r="G20" s="411">
        <v>5.3093650142217008</v>
      </c>
      <c r="H20" s="413">
        <v>5.2405466724861904</v>
      </c>
      <c r="I20" s="496">
        <v>4.9206908474972</v>
      </c>
      <c r="J20" s="475">
        <v>1.9547654831992833</v>
      </c>
      <c r="K20" s="475">
        <v>1.5234288175894672</v>
      </c>
      <c r="L20" s="475">
        <v>1.976648532618186</v>
      </c>
      <c r="M20" s="476">
        <v>1.8744575310199574</v>
      </c>
      <c r="N20" s="477">
        <v>5.8375573336561182</v>
      </c>
      <c r="O20" s="475">
        <v>5.1315376901606369</v>
      </c>
      <c r="P20" s="475">
        <v>5.919542529848143</v>
      </c>
      <c r="Q20" s="476">
        <v>7.3431658118985776</v>
      </c>
    </row>
    <row r="21" spans="1:17" ht="15" customHeight="1" x14ac:dyDescent="0.3">
      <c r="A21" s="408"/>
      <c r="B21" s="415"/>
      <c r="C21" s="410"/>
      <c r="D21" s="411"/>
      <c r="E21" s="411"/>
      <c r="F21" s="411"/>
      <c r="G21" s="411"/>
      <c r="H21" s="413"/>
      <c r="I21" s="496"/>
      <c r="J21" s="475"/>
      <c r="K21" s="475"/>
      <c r="L21" s="475"/>
      <c r="M21" s="476"/>
      <c r="N21" s="477"/>
      <c r="O21" s="475"/>
      <c r="P21" s="475"/>
      <c r="Q21" s="476"/>
    </row>
    <row r="22" spans="1:17" ht="15" customHeight="1" x14ac:dyDescent="0.3">
      <c r="A22" s="408"/>
      <c r="B22" s="401" t="s">
        <v>185</v>
      </c>
      <c r="C22" s="410"/>
      <c r="D22" s="411"/>
      <c r="E22" s="411"/>
      <c r="F22" s="411"/>
      <c r="G22" s="411"/>
      <c r="H22" s="413"/>
      <c r="I22" s="496"/>
      <c r="J22" s="475"/>
      <c r="K22" s="475"/>
      <c r="L22" s="475"/>
      <c r="M22" s="476"/>
      <c r="N22" s="477"/>
      <c r="O22" s="475"/>
      <c r="P22" s="475"/>
      <c r="Q22" s="476"/>
    </row>
    <row r="23" spans="1:17" ht="15" customHeight="1" x14ac:dyDescent="0.3">
      <c r="A23" s="408"/>
      <c r="B23" s="409" t="s">
        <v>70</v>
      </c>
      <c r="C23" s="410">
        <v>109.76201800000001</v>
      </c>
      <c r="D23" s="411">
        <v>122.81279500000001</v>
      </c>
      <c r="E23" s="411">
        <v>131.67507188063382</v>
      </c>
      <c r="F23" s="411">
        <v>140.44467258896782</v>
      </c>
      <c r="G23" s="411">
        <v>147.16487433592835</v>
      </c>
      <c r="H23" s="413">
        <v>153.83551525853835</v>
      </c>
      <c r="I23" s="496">
        <v>161.22175821863379</v>
      </c>
      <c r="J23" s="475" t="s">
        <v>4</v>
      </c>
      <c r="K23" s="475" t="s">
        <v>4</v>
      </c>
      <c r="L23" s="475" t="s">
        <v>4</v>
      </c>
      <c r="M23" s="476" t="s">
        <v>4</v>
      </c>
      <c r="N23" s="477" t="s">
        <v>4</v>
      </c>
      <c r="O23" s="475" t="s">
        <v>4</v>
      </c>
      <c r="P23" s="475" t="s">
        <v>4</v>
      </c>
      <c r="Q23" s="476" t="s">
        <v>4</v>
      </c>
    </row>
    <row r="24" spans="1:17" ht="15" customHeight="1" x14ac:dyDescent="0.3">
      <c r="A24" s="408"/>
      <c r="B24" s="409"/>
      <c r="C24" s="410"/>
      <c r="D24" s="411"/>
      <c r="E24" s="411"/>
      <c r="F24" s="411"/>
      <c r="G24" s="411"/>
      <c r="H24" s="413"/>
      <c r="I24" s="496"/>
      <c r="J24" s="475"/>
      <c r="K24" s="475"/>
      <c r="L24" s="475"/>
      <c r="M24" s="476"/>
      <c r="N24" s="477"/>
      <c r="O24" s="475"/>
      <c r="P24" s="475"/>
      <c r="Q24" s="476"/>
    </row>
    <row r="25" spans="1:17" ht="15" customHeight="1" x14ac:dyDescent="0.3">
      <c r="A25" s="416"/>
      <c r="B25" s="417" t="s">
        <v>5</v>
      </c>
      <c r="C25" s="410"/>
      <c r="D25" s="411"/>
      <c r="E25" s="418"/>
      <c r="F25" s="418"/>
      <c r="G25" s="418"/>
      <c r="H25" s="419"/>
      <c r="I25" s="497"/>
      <c r="J25" s="478"/>
      <c r="K25" s="478"/>
      <c r="L25" s="478"/>
      <c r="M25" s="479"/>
      <c r="N25" s="477"/>
      <c r="O25" s="475"/>
      <c r="P25" s="475"/>
      <c r="Q25" s="476"/>
    </row>
    <row r="26" spans="1:17" ht="15" customHeight="1" x14ac:dyDescent="0.3">
      <c r="A26" s="408" t="s">
        <v>6</v>
      </c>
      <c r="B26" s="415" t="s">
        <v>71</v>
      </c>
      <c r="C26" s="410">
        <v>1.6897002981180798</v>
      </c>
      <c r="D26" s="411">
        <v>0.17920363104744208</v>
      </c>
      <c r="E26" s="411">
        <v>-0.14460715509162503</v>
      </c>
      <c r="F26" s="411">
        <v>0.45695817219943979</v>
      </c>
      <c r="G26" s="411">
        <v>0.30297587040135632</v>
      </c>
      <c r="H26" s="413">
        <v>0.1596494479063626</v>
      </c>
      <c r="I26" s="496">
        <v>-0.11683656336911596</v>
      </c>
      <c r="J26" s="475">
        <v>-0.1498688891504063</v>
      </c>
      <c r="K26" s="475">
        <v>0</v>
      </c>
      <c r="L26" s="475">
        <v>4.9999999999994493E-2</v>
      </c>
      <c r="M26" s="476">
        <v>-0.10000000000000009</v>
      </c>
      <c r="N26" s="477">
        <v>-8.8370930068448761E-2</v>
      </c>
      <c r="O26" s="475">
        <v>-0.20663035663360807</v>
      </c>
      <c r="P26" s="475">
        <v>-7.0732150081287415E-2</v>
      </c>
      <c r="Q26" s="476">
        <v>-0.21163304280097384</v>
      </c>
    </row>
    <row r="27" spans="1:17" ht="15" customHeight="1" x14ac:dyDescent="0.3">
      <c r="A27" s="408"/>
      <c r="B27" s="415" t="s">
        <v>120</v>
      </c>
      <c r="C27" s="410">
        <v>1.7684240360435144</v>
      </c>
      <c r="D27" s="411">
        <v>0.27854028575819978</v>
      </c>
      <c r="E27" s="411">
        <v>-0.20130736323357157</v>
      </c>
      <c r="F27" s="411">
        <v>0.50647452380987446</v>
      </c>
      <c r="G27" s="411">
        <v>0.30360845086145893</v>
      </c>
      <c r="H27" s="413">
        <v>0.15958426184299324</v>
      </c>
      <c r="I27" s="496">
        <v>-8.9923864458063552E-2</v>
      </c>
      <c r="J27" s="475">
        <v>-0.26482998629637766</v>
      </c>
      <c r="K27" s="475">
        <v>0</v>
      </c>
      <c r="L27" s="475">
        <v>0.15000000000000568</v>
      </c>
      <c r="M27" s="476">
        <v>-0.10000000000001119</v>
      </c>
      <c r="N27" s="477">
        <v>-9.3723961267333511E-2</v>
      </c>
      <c r="O27" s="475">
        <v>-0.31733387943059244</v>
      </c>
      <c r="P27" s="475">
        <v>-0.13556415196603888</v>
      </c>
      <c r="Q27" s="476">
        <v>-0.25807660199443916</v>
      </c>
    </row>
    <row r="28" spans="1:17" ht="15" customHeight="1" x14ac:dyDescent="0.3">
      <c r="A28" s="408"/>
      <c r="B28" s="415"/>
      <c r="C28" s="410"/>
      <c r="D28" s="411"/>
      <c r="E28" s="411"/>
      <c r="F28" s="411"/>
      <c r="G28" s="411"/>
      <c r="H28" s="413"/>
      <c r="I28" s="496"/>
      <c r="J28" s="475"/>
      <c r="K28" s="475"/>
      <c r="L28" s="475"/>
      <c r="M28" s="476"/>
      <c r="N28" s="477"/>
      <c r="O28" s="475"/>
      <c r="P28" s="475"/>
      <c r="Q28" s="476"/>
    </row>
    <row r="29" spans="1:17" ht="15" customHeight="1" x14ac:dyDescent="0.3">
      <c r="A29" s="408"/>
      <c r="B29" s="421" t="s">
        <v>140</v>
      </c>
      <c r="C29" s="413"/>
      <c r="D29" s="413"/>
      <c r="E29" s="413"/>
      <c r="F29" s="413"/>
      <c r="G29" s="413"/>
      <c r="H29" s="413"/>
      <c r="I29" s="496"/>
      <c r="J29" s="475"/>
      <c r="K29" s="475"/>
      <c r="L29" s="475"/>
      <c r="M29" s="476"/>
      <c r="N29" s="477"/>
      <c r="O29" s="475"/>
      <c r="P29" s="475"/>
      <c r="Q29" s="476"/>
    </row>
    <row r="30" spans="1:17" ht="15" customHeight="1" x14ac:dyDescent="0.3">
      <c r="A30" s="408" t="s">
        <v>6</v>
      </c>
      <c r="B30" s="415" t="s">
        <v>179</v>
      </c>
      <c r="C30" s="410">
        <v>7.6796036333608653</v>
      </c>
      <c r="D30" s="411">
        <v>9.6999999999999993</v>
      </c>
      <c r="E30" s="411">
        <v>6.9930069930070005</v>
      </c>
      <c r="F30" s="411">
        <v>6.0784313725490202</v>
      </c>
      <c r="G30" s="411">
        <v>5.3604436229205188</v>
      </c>
      <c r="H30" s="413">
        <v>4.8538011695906436</v>
      </c>
      <c r="I30" s="496">
        <v>4.5733407696597839</v>
      </c>
      <c r="J30" s="475">
        <v>1.9255301203657371</v>
      </c>
      <c r="K30" s="475">
        <v>0.96000000000000529</v>
      </c>
      <c r="L30" s="475">
        <v>0.95000000000000639</v>
      </c>
      <c r="M30" s="476">
        <v>1.1499999999999844</v>
      </c>
      <c r="N30" s="477">
        <v>9.042954031650341</v>
      </c>
      <c r="O30" s="475">
        <v>7.6311095164627751</v>
      </c>
      <c r="P30" s="475">
        <v>6.7298876114010309</v>
      </c>
      <c r="Q30" s="476">
        <v>5.0681716836522117</v>
      </c>
    </row>
    <row r="31" spans="1:17" ht="15" customHeight="1" x14ac:dyDescent="0.3">
      <c r="A31" s="408"/>
      <c r="B31" s="415" t="s">
        <v>180</v>
      </c>
      <c r="C31" s="410">
        <f t="shared" ref="C31:G31" si="0">100*((1+C30/100)/(1+C38/100)-1)</f>
        <v>-4.5217815914413766</v>
      </c>
      <c r="D31" s="411">
        <f>100*((1+D30/100)/(1+D38/100)-1)</f>
        <v>-0.72398190045248612</v>
      </c>
      <c r="E31" s="411">
        <f t="shared" si="0"/>
        <v>4.2075885428234816</v>
      </c>
      <c r="F31" s="411">
        <f t="shared" si="0"/>
        <v>2.0737730601524174</v>
      </c>
      <c r="G31" s="411">
        <f t="shared" si="0"/>
        <v>2.5189436355304462</v>
      </c>
      <c r="H31" s="413">
        <f t="shared" ref="H31:I31" si="1">100*((1+H30/100)/(1+H38/100)-1)</f>
        <v>2.1808543932163138</v>
      </c>
      <c r="I31" s="496">
        <f t="shared" si="1"/>
        <v>1.9591940127104079</v>
      </c>
      <c r="J31" s="475">
        <f>100*((1+J30/100)/(1+J38/100)-1)</f>
        <v>1.3134188545355974</v>
      </c>
      <c r="K31" s="475">
        <f t="shared" ref="K31:M31" si="2">100*((1+K30/100)/(1+K38/100)-1)</f>
        <v>0.45114405692696646</v>
      </c>
      <c r="L31" s="475">
        <f t="shared" si="2"/>
        <v>0.21060053558319414</v>
      </c>
      <c r="M31" s="476">
        <f t="shared" si="2"/>
        <v>0.46474241656042636</v>
      </c>
      <c r="N31" s="477">
        <f>100*((1+ROUND(N30,0)/100)/(1+N38/100)-1)</f>
        <v>5.6201550387596999</v>
      </c>
      <c r="O31" s="475">
        <f t="shared" ref="O31:Q31" si="3">100*((1+O30/100)/(1+O38/100)-1)</f>
        <v>5.2863016942116037</v>
      </c>
      <c r="P31" s="475">
        <f t="shared" si="3"/>
        <v>4.0536873529481099</v>
      </c>
      <c r="Q31" s="476">
        <f t="shared" si="3"/>
        <v>2.3044310705800042</v>
      </c>
    </row>
    <row r="32" spans="1:17" ht="15" customHeight="1" x14ac:dyDescent="0.3">
      <c r="A32" s="408"/>
      <c r="B32" s="415"/>
      <c r="C32" s="413"/>
      <c r="D32" s="413"/>
      <c r="E32" s="413"/>
      <c r="F32" s="413"/>
      <c r="G32" s="413"/>
      <c r="H32" s="413"/>
      <c r="I32" s="496"/>
      <c r="J32" s="475"/>
      <c r="K32" s="475"/>
      <c r="L32" s="475"/>
      <c r="M32" s="476"/>
      <c r="N32" s="477"/>
      <c r="O32" s="475"/>
      <c r="P32" s="475"/>
      <c r="Q32" s="476"/>
    </row>
    <row r="33" spans="1:17" ht="15" customHeight="1" x14ac:dyDescent="0.3">
      <c r="A33" s="408"/>
      <c r="B33" s="421" t="s">
        <v>154</v>
      </c>
      <c r="C33" s="410"/>
      <c r="D33" s="411"/>
      <c r="E33" s="411"/>
      <c r="F33" s="411"/>
      <c r="G33" s="411"/>
      <c r="H33" s="413"/>
      <c r="I33" s="496"/>
      <c r="J33" s="475"/>
      <c r="K33" s="475"/>
      <c r="L33" s="475"/>
      <c r="M33" s="476"/>
      <c r="N33" s="477"/>
      <c r="O33" s="475"/>
      <c r="P33" s="475"/>
      <c r="Q33" s="476"/>
    </row>
    <row r="34" spans="1:17" ht="15" customHeight="1" x14ac:dyDescent="0.3">
      <c r="A34" s="408"/>
      <c r="B34" s="415" t="s">
        <v>36</v>
      </c>
      <c r="C34" s="410">
        <v>6.1422020427809514</v>
      </c>
      <c r="D34" s="411">
        <v>5.8407987633573457</v>
      </c>
      <c r="E34" s="411">
        <v>5.4762581052515955</v>
      </c>
      <c r="F34" s="411">
        <v>5.1813829315585087</v>
      </c>
      <c r="G34" s="411">
        <v>5.0763655472945679</v>
      </c>
      <c r="H34" s="413">
        <v>4.9797599693259533</v>
      </c>
      <c r="I34" s="496">
        <v>5.0396602729451505</v>
      </c>
      <c r="J34" s="475">
        <v>5.5560500546405915</v>
      </c>
      <c r="K34" s="475">
        <v>5.5331046459675841</v>
      </c>
      <c r="L34" s="475">
        <v>5.4472104158833785</v>
      </c>
      <c r="M34" s="476">
        <v>5.3680185580349118</v>
      </c>
      <c r="N34" s="477" t="s">
        <v>4</v>
      </c>
      <c r="O34" s="475" t="s">
        <v>4</v>
      </c>
      <c r="P34" s="475" t="s">
        <v>4</v>
      </c>
      <c r="Q34" s="476" t="s">
        <v>4</v>
      </c>
    </row>
    <row r="35" spans="1:17" ht="15" customHeight="1" x14ac:dyDescent="0.3">
      <c r="A35" s="408"/>
      <c r="B35" s="422" t="s">
        <v>201</v>
      </c>
      <c r="C35" s="410">
        <v>170.40499999999997</v>
      </c>
      <c r="D35" s="411">
        <v>161.89875000000001</v>
      </c>
      <c r="E35" s="411">
        <v>151.59889888316428</v>
      </c>
      <c r="F35" s="411">
        <v>142.97470535822868</v>
      </c>
      <c r="G35" s="411">
        <v>139.75636713826327</v>
      </c>
      <c r="H35" s="413">
        <v>136.66895213616363</v>
      </c>
      <c r="I35" s="496">
        <v>137.7337331898301</v>
      </c>
      <c r="J35" s="475">
        <v>-1.3999564414346466</v>
      </c>
      <c r="K35" s="475">
        <v>-0.83542097244815317</v>
      </c>
      <c r="L35" s="475">
        <v>-1.5926228274221743</v>
      </c>
      <c r="M35" s="476">
        <v>-1.6839687620037735</v>
      </c>
      <c r="N35" s="477">
        <v>-8.899238133367593</v>
      </c>
      <c r="O35" s="475">
        <v>-4.7568236243128332</v>
      </c>
      <c r="P35" s="475">
        <v>-6.2005981746099392</v>
      </c>
      <c r="Q35" s="476">
        <v>-5.398512840313197</v>
      </c>
    </row>
    <row r="36" spans="1:17" ht="15" customHeight="1" x14ac:dyDescent="0.3">
      <c r="A36" s="423"/>
      <c r="B36" s="422"/>
      <c r="C36" s="424"/>
      <c r="D36" s="425"/>
      <c r="E36" s="418"/>
      <c r="F36" s="418"/>
      <c r="G36" s="418"/>
      <c r="H36" s="419"/>
      <c r="I36" s="497"/>
      <c r="J36" s="463"/>
      <c r="K36" s="463"/>
      <c r="L36" s="463"/>
      <c r="M36" s="380"/>
      <c r="N36" s="448"/>
      <c r="O36" s="478"/>
      <c r="P36" s="478"/>
      <c r="Q36" s="479"/>
    </row>
    <row r="37" spans="1:17" ht="15" customHeight="1" x14ac:dyDescent="0.3">
      <c r="A37" s="428"/>
      <c r="B37" s="421" t="s">
        <v>146</v>
      </c>
      <c r="C37" s="424"/>
      <c r="D37" s="425"/>
      <c r="E37" s="418"/>
      <c r="F37" s="418"/>
      <c r="G37" s="418"/>
      <c r="H37" s="419"/>
      <c r="I37" s="497"/>
      <c r="J37" s="463"/>
      <c r="K37" s="463"/>
      <c r="L37" s="463"/>
      <c r="M37" s="380"/>
      <c r="N37" s="480"/>
      <c r="O37" s="481"/>
      <c r="P37" s="481"/>
      <c r="Q37" s="482"/>
    </row>
    <row r="38" spans="1:17" ht="15" customHeight="1" x14ac:dyDescent="0.3">
      <c r="A38" s="408"/>
      <c r="B38" s="409" t="s">
        <v>119</v>
      </c>
      <c r="C38" s="410">
        <v>12.779234288381435</v>
      </c>
      <c r="D38" s="411">
        <v>10.5</v>
      </c>
      <c r="E38" s="411">
        <v>2.672951643093513</v>
      </c>
      <c r="F38" s="411">
        <v>3.9232980150901708</v>
      </c>
      <c r="G38" s="411">
        <v>2.7716828584305464</v>
      </c>
      <c r="H38" s="413">
        <v>2.6158978531224619</v>
      </c>
      <c r="I38" s="496">
        <v>2.5639146937778801</v>
      </c>
      <c r="J38" s="475">
        <v>0.60417590557180212</v>
      </c>
      <c r="K38" s="475">
        <v>0.50657058000719979</v>
      </c>
      <c r="L38" s="475">
        <v>0.73784555772048122</v>
      </c>
      <c r="M38" s="476">
        <v>0.68208763289138852</v>
      </c>
      <c r="N38" s="477">
        <v>3.2000000000000028</v>
      </c>
      <c r="O38" s="475">
        <v>2.2270777722455541</v>
      </c>
      <c r="P38" s="475">
        <v>2.5719417797999733</v>
      </c>
      <c r="Q38" s="476">
        <v>2.7014867138701781</v>
      </c>
    </row>
    <row r="39" spans="1:17" ht="15" customHeight="1" thickBot="1" x14ac:dyDescent="0.35">
      <c r="A39" s="429"/>
      <c r="B39" s="430"/>
      <c r="C39" s="431"/>
      <c r="D39" s="432"/>
      <c r="E39" s="433"/>
      <c r="F39" s="433"/>
      <c r="G39" s="433"/>
      <c r="H39" s="498"/>
      <c r="I39" s="499"/>
      <c r="J39" s="483"/>
      <c r="K39" s="483"/>
      <c r="L39" s="483"/>
      <c r="M39" s="484"/>
      <c r="N39" s="485"/>
      <c r="O39" s="486"/>
      <c r="P39" s="486"/>
      <c r="Q39" s="487"/>
    </row>
    <row r="40" spans="1:17" ht="15" customHeight="1" x14ac:dyDescent="0.3">
      <c r="A40" s="427"/>
      <c r="B40" s="409"/>
      <c r="C40" s="434"/>
      <c r="D40" s="435"/>
      <c r="E40" s="436"/>
      <c r="F40" s="436"/>
      <c r="G40" s="436"/>
      <c r="H40" s="500"/>
      <c r="I40" s="501"/>
      <c r="J40" s="488"/>
      <c r="K40" s="488"/>
      <c r="L40" s="488"/>
      <c r="M40" s="489"/>
      <c r="N40" s="490"/>
      <c r="O40" s="491"/>
      <c r="P40" s="491"/>
      <c r="Q40" s="492"/>
    </row>
    <row r="41" spans="1:17" ht="15" customHeight="1" x14ac:dyDescent="0.3">
      <c r="A41" s="427"/>
      <c r="B41" s="421" t="s">
        <v>13</v>
      </c>
      <c r="C41" s="410">
        <f t="shared" ref="C41:G41" si="4">$C$59*C26+$C$59*C30+$C$60*C20+$C$61*C12+$C$62*C19+$C$63*C11</f>
        <v>11.239179465439845</v>
      </c>
      <c r="D41" s="425">
        <f>$C$59*D26+$C$59*D30+$C$60*D20+$C$61*D12+$C$62*D19+$C$63*D11</f>
        <v>8.3809097312818395</v>
      </c>
      <c r="E41" s="411">
        <f t="shared" si="4"/>
        <v>6.3182542835118856</v>
      </c>
      <c r="F41" s="411">
        <f t="shared" si="4"/>
        <v>6.0750926486344765</v>
      </c>
      <c r="G41" s="411">
        <f t="shared" si="4"/>
        <v>5.1660989838812084</v>
      </c>
      <c r="H41" s="413">
        <f t="shared" ref="H41:I41" si="5">$C$59*H26+$C$59*H30+$C$60*H20+$C$61*H12+$C$62*H19+$C$63*H11</f>
        <v>4.750685766775308</v>
      </c>
      <c r="I41" s="414">
        <f t="shared" si="5"/>
        <v>4.3908026284283066</v>
      </c>
      <c r="J41" s="493" t="s">
        <v>4</v>
      </c>
      <c r="K41" s="493" t="s">
        <v>4</v>
      </c>
      <c r="L41" s="493" t="s">
        <v>4</v>
      </c>
      <c r="M41" s="494" t="s">
        <v>4</v>
      </c>
      <c r="N41" s="495" t="s">
        <v>4</v>
      </c>
      <c r="O41" s="493" t="s">
        <v>4</v>
      </c>
      <c r="P41" s="493" t="s">
        <v>4</v>
      </c>
      <c r="Q41" s="494" t="s">
        <v>4</v>
      </c>
    </row>
    <row r="42" spans="1:17" ht="15" customHeight="1" x14ac:dyDescent="0.3">
      <c r="A42" s="437"/>
      <c r="B42" s="438"/>
      <c r="C42" s="439"/>
      <c r="D42" s="440"/>
      <c r="E42" s="441"/>
      <c r="F42" s="441"/>
      <c r="G42" s="441"/>
      <c r="H42" s="502"/>
      <c r="I42" s="503"/>
      <c r="J42" s="442"/>
      <c r="K42" s="442"/>
      <c r="L42" s="442"/>
      <c r="M42" s="438"/>
      <c r="N42" s="443"/>
      <c r="O42" s="442"/>
      <c r="P42" s="442"/>
      <c r="Q42" s="438"/>
    </row>
    <row r="43" spans="1:17" ht="15" customHeight="1" x14ac:dyDescent="0.3">
      <c r="A43" s="427"/>
      <c r="B43" s="444"/>
      <c r="C43" s="445"/>
      <c r="D43" s="446"/>
      <c r="E43" s="447"/>
      <c r="F43" s="447"/>
      <c r="G43" s="447"/>
      <c r="H43" s="504"/>
      <c r="I43" s="505"/>
      <c r="J43" s="493"/>
      <c r="K43" s="488"/>
      <c r="L43" s="488"/>
      <c r="M43" s="489"/>
      <c r="N43" s="490"/>
      <c r="O43" s="491"/>
      <c r="P43" s="491"/>
      <c r="Q43" s="492"/>
    </row>
    <row r="44" spans="1:17" ht="15" customHeight="1" x14ac:dyDescent="0.3">
      <c r="A44" s="427"/>
      <c r="B44" s="421" t="s">
        <v>14</v>
      </c>
      <c r="C44" s="424"/>
      <c r="D44" s="425"/>
      <c r="E44" s="411"/>
      <c r="F44" s="411"/>
      <c r="G44" s="411"/>
      <c r="H44" s="413"/>
      <c r="I44" s="414"/>
      <c r="J44" s="493"/>
      <c r="K44" s="493"/>
      <c r="L44" s="493"/>
      <c r="M44" s="494"/>
      <c r="N44" s="477"/>
      <c r="O44" s="475"/>
      <c r="P44" s="475"/>
      <c r="Q44" s="476"/>
    </row>
    <row r="45" spans="1:17" ht="15" customHeight="1" x14ac:dyDescent="0.3">
      <c r="A45" s="427"/>
      <c r="B45" s="409" t="s">
        <v>195</v>
      </c>
      <c r="C45" s="410">
        <v>12.056532734426884</v>
      </c>
      <c r="D45" s="425">
        <v>7.9313753632597628</v>
      </c>
      <c r="E45" s="411">
        <v>6.0881676169229682</v>
      </c>
      <c r="F45" s="411">
        <v>6.0225784968050533</v>
      </c>
      <c r="G45" s="411">
        <v>5.3170038114398466</v>
      </c>
      <c r="H45" s="413">
        <v>5.1186983065496516</v>
      </c>
      <c r="I45" s="414">
        <v>4.756537763555535</v>
      </c>
      <c r="J45" s="493">
        <v>2.8271397981868285</v>
      </c>
      <c r="K45" s="493">
        <v>1.4018154977250896</v>
      </c>
      <c r="L45" s="493">
        <v>1.404059934014712</v>
      </c>
      <c r="M45" s="494">
        <v>1.462097620271896</v>
      </c>
      <c r="N45" s="495">
        <v>6.7497845242088683</v>
      </c>
      <c r="O45" s="493">
        <v>4.7501532258119372</v>
      </c>
      <c r="P45" s="493">
        <v>5.5632066263415103</v>
      </c>
      <c r="Q45" s="494">
        <v>7.1760501339795724</v>
      </c>
    </row>
    <row r="46" spans="1:17" ht="15" customHeight="1" x14ac:dyDescent="0.3">
      <c r="A46" s="427"/>
      <c r="B46" s="409" t="s">
        <v>186</v>
      </c>
      <c r="C46" s="410">
        <v>5.6432592006681004</v>
      </c>
      <c r="D46" s="411">
        <v>6.5973805331692521</v>
      </c>
      <c r="E46" s="411">
        <v>6.6367063630900907</v>
      </c>
      <c r="F46" s="411">
        <v>6.4911957052459224</v>
      </c>
      <c r="G46" s="411">
        <v>6.5046461213704472</v>
      </c>
      <c r="H46" s="413">
        <v>6.3948429490064562</v>
      </c>
      <c r="I46" s="414">
        <v>6.2413855539707521</v>
      </c>
      <c r="J46" s="493">
        <v>7.2006180092160239</v>
      </c>
      <c r="K46" s="493">
        <v>6.9453391905396025</v>
      </c>
      <c r="L46" s="493">
        <v>6.4098622590636349</v>
      </c>
      <c r="M46" s="494">
        <v>6.0187968565195833</v>
      </c>
      <c r="N46" s="477" t="s">
        <v>4</v>
      </c>
      <c r="O46" s="475" t="s">
        <v>4</v>
      </c>
      <c r="P46" s="475" t="s">
        <v>4</v>
      </c>
      <c r="Q46" s="476" t="s">
        <v>4</v>
      </c>
    </row>
    <row r="47" spans="1:17" ht="15" customHeight="1" x14ac:dyDescent="0.3">
      <c r="A47" s="448"/>
      <c r="B47" s="409"/>
      <c r="C47" s="410"/>
      <c r="D47" s="425"/>
      <c r="E47" s="411"/>
      <c r="F47" s="411"/>
      <c r="G47" s="411"/>
      <c r="H47" s="413"/>
      <c r="I47" s="414"/>
      <c r="J47" s="493"/>
      <c r="K47" s="493"/>
      <c r="L47" s="493"/>
      <c r="M47" s="494"/>
      <c r="N47" s="477"/>
      <c r="O47" s="475"/>
      <c r="P47" s="475"/>
      <c r="Q47" s="476"/>
    </row>
    <row r="48" spans="1:17" ht="15" customHeight="1" x14ac:dyDescent="0.3">
      <c r="A48" s="448"/>
      <c r="B48" s="401" t="s">
        <v>15</v>
      </c>
      <c r="C48" s="449"/>
      <c r="D48" s="426"/>
      <c r="E48" s="419"/>
      <c r="F48" s="419"/>
      <c r="G48" s="419"/>
      <c r="H48" s="419"/>
      <c r="I48" s="420"/>
      <c r="J48" s="463"/>
      <c r="K48" s="463"/>
      <c r="L48" s="463"/>
      <c r="M48" s="380"/>
      <c r="N48" s="448"/>
      <c r="O48" s="478"/>
      <c r="P48" s="478"/>
      <c r="Q48" s="479"/>
    </row>
    <row r="49" spans="1:18" ht="15" customHeight="1" x14ac:dyDescent="0.3">
      <c r="A49" s="450"/>
      <c r="B49" s="409" t="s">
        <v>16</v>
      </c>
      <c r="C49" s="451">
        <v>1.8112349542518169</v>
      </c>
      <c r="D49" s="413">
        <v>2.4044961907019546</v>
      </c>
      <c r="E49" s="413">
        <v>2.3445367834872499</v>
      </c>
      <c r="F49" s="413">
        <v>2.2625642346108421</v>
      </c>
      <c r="G49" s="413">
        <v>2.2414667678645639</v>
      </c>
      <c r="H49" s="413">
        <v>1.8583175578853028</v>
      </c>
      <c r="I49" s="414">
        <v>1.7796595899275403</v>
      </c>
      <c r="J49" s="475">
        <v>0.36998879036158616</v>
      </c>
      <c r="K49" s="475">
        <v>0.42532855104420175</v>
      </c>
      <c r="L49" s="475">
        <v>0.5030482226556332</v>
      </c>
      <c r="M49" s="476">
        <v>0.50403646033430061</v>
      </c>
      <c r="N49" s="477">
        <v>2.5836481395579147</v>
      </c>
      <c r="O49" s="475">
        <v>2.5044351045186986</v>
      </c>
      <c r="P49" s="475">
        <v>2.4849485596379228</v>
      </c>
      <c r="Q49" s="476">
        <v>1.8145568116492594</v>
      </c>
    </row>
    <row r="50" spans="1:18" ht="15" customHeight="1" x14ac:dyDescent="0.3">
      <c r="A50" s="448"/>
      <c r="B50" s="409" t="s">
        <v>69</v>
      </c>
      <c r="C50" s="451">
        <v>0.28516617347584816</v>
      </c>
      <c r="D50" s="413">
        <v>-0.5061520888271942</v>
      </c>
      <c r="E50" s="413">
        <v>-0.31830273935294917</v>
      </c>
      <c r="F50" s="413">
        <v>-7.7618452206551503E-3</v>
      </c>
      <c r="G50" s="413">
        <v>-0.26522811026045146</v>
      </c>
      <c r="H50" s="413">
        <v>-0.35321935505526758</v>
      </c>
      <c r="I50" s="414">
        <v>-0.14794308879300111</v>
      </c>
      <c r="J50" s="493">
        <v>-0.5151333731597485</v>
      </c>
      <c r="K50" s="493">
        <v>-0.321412897744211</v>
      </c>
      <c r="L50" s="493">
        <v>-0.24981798126408883</v>
      </c>
      <c r="M50" s="494">
        <v>-0.1893270128393576</v>
      </c>
      <c r="N50" s="477" t="s">
        <v>4</v>
      </c>
      <c r="O50" s="475" t="s">
        <v>4</v>
      </c>
      <c r="P50" s="475" t="s">
        <v>4</v>
      </c>
      <c r="Q50" s="476" t="s">
        <v>4</v>
      </c>
    </row>
    <row r="51" spans="1:18" ht="15" customHeight="1" x14ac:dyDescent="0.3">
      <c r="A51" s="448"/>
      <c r="B51" s="409"/>
      <c r="C51" s="451"/>
      <c r="D51" s="413"/>
      <c r="E51" s="413"/>
      <c r="F51" s="413"/>
      <c r="G51" s="413"/>
      <c r="H51" s="413"/>
      <c r="I51" s="414"/>
      <c r="J51" s="493"/>
      <c r="K51" s="493"/>
      <c r="L51" s="493"/>
      <c r="M51" s="494"/>
      <c r="N51" s="477"/>
      <c r="O51" s="475"/>
      <c r="P51" s="475"/>
      <c r="Q51" s="476"/>
    </row>
    <row r="52" spans="1:18" ht="15" customHeight="1" x14ac:dyDescent="0.3">
      <c r="A52" s="448"/>
      <c r="B52" s="421" t="s">
        <v>76</v>
      </c>
      <c r="C52" s="451"/>
      <c r="D52" s="413"/>
      <c r="E52" s="413"/>
      <c r="F52" s="413"/>
      <c r="G52" s="413"/>
      <c r="H52" s="413"/>
      <c r="I52" s="414"/>
      <c r="J52" s="493"/>
      <c r="K52" s="493"/>
      <c r="L52" s="493"/>
      <c r="M52" s="494"/>
      <c r="N52" s="477"/>
      <c r="O52" s="475"/>
      <c r="P52" s="475"/>
      <c r="Q52" s="476"/>
    </row>
    <row r="53" spans="1:18" ht="15" customHeight="1" x14ac:dyDescent="0.3">
      <c r="A53" s="448"/>
      <c r="B53" s="415" t="s">
        <v>204</v>
      </c>
      <c r="C53" s="451">
        <f>'Externé prostredie'!Q$13</f>
        <v>3.4</v>
      </c>
      <c r="D53" s="413">
        <f>'Externé prostredie'!R$13</f>
        <v>0.5</v>
      </c>
      <c r="E53" s="413">
        <f>'Externé prostredie'!S$13</f>
        <v>0.75757134617939492</v>
      </c>
      <c r="F53" s="413">
        <f>'Externé prostredie'!T$13</f>
        <v>1.4654520329171312</v>
      </c>
      <c r="G53" s="413">
        <f>'Externé prostredie'!U$13</f>
        <v>1.6441563116199882</v>
      </c>
      <c r="H53" s="413">
        <f>'Externé prostredie'!V$13</f>
        <v>1.4624468244912174</v>
      </c>
      <c r="I53" s="414">
        <f>'Externé prostredie'!W$13</f>
        <v>1.1006063123999494</v>
      </c>
      <c r="J53" s="475">
        <v>0.32558650043272852</v>
      </c>
      <c r="K53" s="475">
        <v>0.3</v>
      </c>
      <c r="L53" s="475">
        <v>0.3</v>
      </c>
      <c r="M53" s="476">
        <v>0.4</v>
      </c>
      <c r="N53" s="477">
        <v>0.3565872184891683</v>
      </c>
      <c r="O53" s="475">
        <v>0.51462070658025993</v>
      </c>
      <c r="P53" s="475">
        <v>0.87474505787925594</v>
      </c>
      <c r="Q53" s="476">
        <v>1.3321567215126784</v>
      </c>
      <c r="R53" s="452"/>
    </row>
    <row r="54" spans="1:18" ht="15" customHeight="1" x14ac:dyDescent="0.3">
      <c r="A54" s="448"/>
      <c r="B54" s="415" t="s">
        <v>205</v>
      </c>
      <c r="C54" s="451">
        <f>'Externé prostredie'!Q$14</f>
        <v>8.3647489249669995</v>
      </c>
      <c r="D54" s="413">
        <f>'Externé prostredie'!R$14</f>
        <v>5.4</v>
      </c>
      <c r="E54" s="413">
        <f>'Externé prostredie'!S$14</f>
        <v>2.4002612916592461</v>
      </c>
      <c r="F54" s="413">
        <f>'Externé prostredie'!T$14</f>
        <v>2.2081138943725307</v>
      </c>
      <c r="G54" s="413">
        <f>'Externé prostredie'!U$14</f>
        <v>2.069293</v>
      </c>
      <c r="H54" s="413">
        <f>'Externé prostredie'!V$14</f>
        <v>1.9742920000000002</v>
      </c>
      <c r="I54" s="414">
        <f>'Externé prostredie'!W$14</f>
        <v>1.9941160000000002</v>
      </c>
      <c r="J54" s="475"/>
      <c r="K54" s="475"/>
      <c r="L54" s="475"/>
      <c r="M54" s="476"/>
      <c r="N54" s="477"/>
      <c r="O54" s="475"/>
      <c r="P54" s="475"/>
      <c r="Q54" s="476"/>
    </row>
    <row r="55" spans="1:18" ht="15" customHeight="1" x14ac:dyDescent="0.3">
      <c r="A55" s="453"/>
      <c r="B55" s="438"/>
      <c r="C55" s="442"/>
      <c r="D55" s="442"/>
      <c r="E55" s="454"/>
      <c r="F55" s="454"/>
      <c r="G55" s="454"/>
      <c r="H55" s="454"/>
      <c r="I55" s="455"/>
      <c r="J55" s="442"/>
      <c r="K55" s="442"/>
      <c r="L55" s="442"/>
      <c r="M55" s="438"/>
      <c r="N55" s="443"/>
      <c r="O55" s="442"/>
      <c r="P55" s="442"/>
      <c r="Q55" s="438"/>
    </row>
    <row r="56" spans="1:18" ht="15" customHeight="1" x14ac:dyDescent="0.3">
      <c r="A56" s="456"/>
      <c r="B56" s="457"/>
      <c r="C56" s="458"/>
      <c r="D56" s="458"/>
      <c r="E56" s="459"/>
      <c r="F56" s="459"/>
      <c r="G56" s="459"/>
      <c r="H56" s="459"/>
      <c r="I56" s="459"/>
      <c r="J56" s="459"/>
      <c r="K56" s="382"/>
      <c r="L56" s="382"/>
      <c r="M56" s="382"/>
      <c r="N56" s="382"/>
      <c r="O56" s="426"/>
      <c r="P56" s="426"/>
    </row>
    <row r="57" spans="1:18" ht="15" customHeight="1" x14ac:dyDescent="0.3">
      <c r="A57" s="377" t="s">
        <v>6</v>
      </c>
      <c r="B57" s="506" t="s">
        <v>79</v>
      </c>
      <c r="C57" s="507"/>
      <c r="D57" s="507"/>
      <c r="E57" s="507"/>
      <c r="F57" s="507"/>
      <c r="G57" s="507"/>
      <c r="H57" s="507"/>
      <c r="I57" s="507"/>
      <c r="J57" s="507"/>
      <c r="K57" s="507"/>
      <c r="L57" s="507"/>
      <c r="M57" s="460"/>
      <c r="N57" s="460"/>
    </row>
    <row r="58" spans="1:18" ht="15" customHeight="1" x14ac:dyDescent="0.3">
      <c r="A58" s="377"/>
      <c r="B58" s="461"/>
      <c r="C58" s="461"/>
      <c r="D58" s="461"/>
      <c r="E58" s="462"/>
      <c r="F58" s="462"/>
      <c r="G58" s="462"/>
      <c r="H58" s="462"/>
      <c r="I58" s="462"/>
      <c r="J58" s="462"/>
      <c r="K58" s="461"/>
      <c r="L58" s="461"/>
      <c r="M58" s="461"/>
      <c r="N58" s="461"/>
    </row>
    <row r="59" spans="1:18" s="382" customFormat="1" ht="15" customHeight="1" x14ac:dyDescent="0.3">
      <c r="A59" s="463"/>
      <c r="B59" s="464" t="s">
        <v>131</v>
      </c>
      <c r="C59" s="465">
        <v>0.55882742405606423</v>
      </c>
      <c r="D59" s="366"/>
      <c r="E59" s="466"/>
      <c r="F59" s="466"/>
      <c r="G59" s="467"/>
      <c r="H59" s="467"/>
      <c r="I59" s="467"/>
      <c r="J59" s="467"/>
      <c r="K59" s="366"/>
      <c r="L59" s="366"/>
      <c r="M59" s="366"/>
      <c r="N59" s="366"/>
    </row>
    <row r="60" spans="1:18" ht="15" customHeight="1" x14ac:dyDescent="0.3">
      <c r="B60" s="464" t="s">
        <v>21</v>
      </c>
      <c r="C60" s="465">
        <v>0.24365495896409611</v>
      </c>
      <c r="J60" s="466"/>
    </row>
    <row r="61" spans="1:18" ht="15" customHeight="1" x14ac:dyDescent="0.3">
      <c r="B61" s="464" t="s">
        <v>22</v>
      </c>
      <c r="C61" s="465">
        <v>4.2278324566337976E-2</v>
      </c>
      <c r="J61" s="466"/>
    </row>
    <row r="62" spans="1:18" ht="15" customHeight="1" x14ac:dyDescent="0.3">
      <c r="B62" s="464" t="s">
        <v>74</v>
      </c>
      <c r="C62" s="465">
        <v>0.10629898853426513</v>
      </c>
      <c r="J62" s="466"/>
    </row>
    <row r="63" spans="1:18" ht="15" customHeight="1" x14ac:dyDescent="0.3">
      <c r="B63" s="464" t="s">
        <v>75</v>
      </c>
      <c r="C63" s="465">
        <v>4.8940303879236535E-2</v>
      </c>
      <c r="J63" s="466"/>
    </row>
  </sheetData>
  <mergeCells count="7">
    <mergeCell ref="B57:L57"/>
    <mergeCell ref="A1:N1"/>
    <mergeCell ref="A2:N2"/>
    <mergeCell ref="A3:N3"/>
    <mergeCell ref="A4:I5"/>
    <mergeCell ref="J4:M5"/>
    <mergeCell ref="N4:Q5"/>
  </mergeCells>
  <phoneticPr fontId="8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N3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32"/>
  <sheetViews>
    <sheetView showGridLines="0" zoomScale="70" zoomScaleNormal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9.140625" defaultRowHeight="15.75" x14ac:dyDescent="0.25"/>
  <cols>
    <col min="1" max="1" width="5.7109375" style="143" customWidth="1"/>
    <col min="2" max="2" width="45.7109375" style="143" customWidth="1"/>
    <col min="3" max="3" width="5.7109375" style="143" customWidth="1"/>
    <col min="4" max="4" width="35.7109375" style="177" customWidth="1"/>
    <col min="5" max="6" width="11.140625" style="177" customWidth="1"/>
    <col min="7" max="13" width="11.140625" style="143" customWidth="1"/>
    <col min="14" max="14" width="11.140625" style="178" customWidth="1"/>
    <col min="15" max="26" width="11.140625" style="143" customWidth="1"/>
    <col min="27" max="16384" width="9.140625" style="143"/>
  </cols>
  <sheetData>
    <row r="1" spans="1:25" x14ac:dyDescent="0.25">
      <c r="A1" s="533" t="str">
        <f>'Súhrnné indikátory'!A1:N1</f>
        <v>69. zasadnutie Výboru pre makroekonomické prognózy, 14.6.2024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5"/>
      <c r="S1" s="535"/>
      <c r="T1" s="535"/>
      <c r="U1" s="339"/>
    </row>
    <row r="2" spans="1:25" ht="18.75" x14ac:dyDescent="0.3">
      <c r="A2" s="544" t="s">
        <v>150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338"/>
    </row>
    <row r="3" spans="1:25" x14ac:dyDescent="0.25">
      <c r="A3" s="545" t="s">
        <v>125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256"/>
    </row>
    <row r="4" spans="1:25" s="53" customFormat="1" x14ac:dyDescent="0.25">
      <c r="A4" s="157"/>
      <c r="B4" s="158"/>
      <c r="C4" s="159"/>
      <c r="D4" s="160"/>
      <c r="E4" s="253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0"/>
    </row>
    <row r="5" spans="1:25" s="53" customFormat="1" x14ac:dyDescent="0.25">
      <c r="A5" s="142"/>
      <c r="B5" s="29" t="s">
        <v>51</v>
      </c>
      <c r="C5" s="27"/>
      <c r="D5" s="29" t="s">
        <v>52</v>
      </c>
      <c r="E5" s="47">
        <v>2008</v>
      </c>
      <c r="F5" s="10">
        <v>2009</v>
      </c>
      <c r="G5" s="10">
        <v>2010</v>
      </c>
      <c r="H5" s="10">
        <v>2011</v>
      </c>
      <c r="I5" s="10">
        <v>2012</v>
      </c>
      <c r="J5" s="10">
        <v>2013</v>
      </c>
      <c r="K5" s="10">
        <v>2014</v>
      </c>
      <c r="L5" s="10">
        <v>2015</v>
      </c>
      <c r="M5" s="10">
        <v>2016</v>
      </c>
      <c r="N5" s="10">
        <v>2017</v>
      </c>
      <c r="O5" s="10">
        <v>2018</v>
      </c>
      <c r="P5" s="10">
        <v>2019</v>
      </c>
      <c r="Q5" s="10">
        <v>2020</v>
      </c>
      <c r="R5" s="10">
        <v>2021</v>
      </c>
      <c r="S5" s="10">
        <v>2022</v>
      </c>
      <c r="T5" s="10">
        <v>2023</v>
      </c>
      <c r="U5" s="10">
        <v>2024</v>
      </c>
      <c r="V5" s="10">
        <v>2025</v>
      </c>
      <c r="W5" s="10">
        <v>2026</v>
      </c>
      <c r="X5" s="10">
        <v>2027</v>
      </c>
      <c r="Y5" s="11">
        <v>2028</v>
      </c>
    </row>
    <row r="6" spans="1:25" s="53" customFormat="1" x14ac:dyDescent="0.25">
      <c r="A6" s="162"/>
      <c r="B6" s="152"/>
      <c r="C6" s="150"/>
      <c r="D6" s="152"/>
      <c r="E6" s="121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62</v>
      </c>
      <c r="T6" s="6" t="s">
        <v>62</v>
      </c>
      <c r="U6" s="6" t="s">
        <v>62</v>
      </c>
      <c r="V6" s="6" t="s">
        <v>62</v>
      </c>
      <c r="W6" s="6" t="s">
        <v>62</v>
      </c>
      <c r="X6" s="6" t="s">
        <v>62</v>
      </c>
      <c r="Y6" s="104" t="s">
        <v>62</v>
      </c>
    </row>
    <row r="7" spans="1:25" x14ac:dyDescent="0.25">
      <c r="A7" s="157"/>
      <c r="B7" s="29"/>
      <c r="C7" s="27"/>
      <c r="D7" s="29"/>
      <c r="E7" s="27"/>
      <c r="F7" s="28"/>
      <c r="G7" s="161"/>
      <c r="H7" s="161"/>
      <c r="I7" s="161"/>
      <c r="J7" s="161"/>
      <c r="K7" s="161"/>
      <c r="L7" s="161"/>
      <c r="M7" s="161"/>
      <c r="N7" s="161"/>
      <c r="O7" s="161"/>
      <c r="P7" s="163"/>
      <c r="Q7" s="163"/>
      <c r="R7" s="163"/>
      <c r="S7" s="163"/>
      <c r="T7" s="163"/>
      <c r="U7" s="163"/>
      <c r="V7" s="163"/>
      <c r="W7" s="163"/>
      <c r="X7" s="163"/>
      <c r="Y7" s="164"/>
    </row>
    <row r="8" spans="1:25" x14ac:dyDescent="0.25">
      <c r="A8" s="142"/>
      <c r="B8" s="26" t="s">
        <v>53</v>
      </c>
      <c r="C8" s="142"/>
      <c r="D8" s="165" t="s">
        <v>114</v>
      </c>
      <c r="E8" s="166">
        <v>49747.347000000002</v>
      </c>
      <c r="F8" s="167">
        <v>38180.275000000001</v>
      </c>
      <c r="G8" s="167">
        <v>47490.465000000004</v>
      </c>
      <c r="H8" s="167">
        <v>54666.452000000005</v>
      </c>
      <c r="I8" s="167">
        <v>57312.983</v>
      </c>
      <c r="J8" s="167">
        <v>58979.456000000006</v>
      </c>
      <c r="K8" s="167">
        <v>59062.518000000004</v>
      </c>
      <c r="L8" s="167">
        <v>63725.141000000003</v>
      </c>
      <c r="M8" s="167">
        <v>65557.514999999999</v>
      </c>
      <c r="N8" s="167">
        <v>70026.698000000004</v>
      </c>
      <c r="O8" s="167">
        <v>75006.187000000005</v>
      </c>
      <c r="P8" s="167">
        <v>76579.735000000001</v>
      </c>
      <c r="Q8" s="167">
        <v>69693.004000000001</v>
      </c>
      <c r="R8" s="167">
        <v>83176.264999999999</v>
      </c>
      <c r="S8" s="167">
        <v>103089.53</v>
      </c>
      <c r="T8" s="167">
        <v>99475.087000000014</v>
      </c>
      <c r="U8" s="169">
        <v>97482.358776811641</v>
      </c>
      <c r="V8" s="169">
        <v>105796.37796706879</v>
      </c>
      <c r="W8" s="169">
        <v>112272.01569601361</v>
      </c>
      <c r="X8" s="169">
        <v>119893.02549388574</v>
      </c>
      <c r="Y8" s="342">
        <v>126349.90849751102</v>
      </c>
    </row>
    <row r="9" spans="1:25" x14ac:dyDescent="0.25">
      <c r="A9" s="142"/>
      <c r="B9" s="26"/>
      <c r="C9" s="142"/>
      <c r="D9" s="165"/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71"/>
      <c r="V9" s="171"/>
      <c r="W9" s="171"/>
      <c r="X9" s="171"/>
      <c r="Y9" s="343"/>
    </row>
    <row r="10" spans="1:25" x14ac:dyDescent="0.25">
      <c r="A10" s="142"/>
      <c r="B10" s="26" t="s">
        <v>110</v>
      </c>
      <c r="C10" s="142"/>
      <c r="D10" s="165" t="s">
        <v>115</v>
      </c>
      <c r="E10" s="168">
        <v>60029.087</v>
      </c>
      <c r="F10" s="169">
        <v>66531.455000000002</v>
      </c>
      <c r="G10" s="169">
        <v>70240.508000000002</v>
      </c>
      <c r="H10" s="169">
        <v>66408.513999999996</v>
      </c>
      <c r="I10" s="169">
        <v>70868.929999999993</v>
      </c>
      <c r="J10" s="169">
        <v>72762.16</v>
      </c>
      <c r="K10" s="169">
        <v>73721.748999999996</v>
      </c>
      <c r="L10" s="169">
        <v>74188.216</v>
      </c>
      <c r="M10" s="169">
        <v>76189.213000000003</v>
      </c>
      <c r="N10" s="169">
        <v>80126.047999999995</v>
      </c>
      <c r="O10" s="169">
        <v>81683.659</v>
      </c>
      <c r="P10" s="169">
        <v>84083.581000000006</v>
      </c>
      <c r="Q10" s="169">
        <v>87472.477000000014</v>
      </c>
      <c r="R10" s="169">
        <v>89669.134999999995</v>
      </c>
      <c r="S10" s="169">
        <v>86683.400999999998</v>
      </c>
      <c r="T10" s="169">
        <v>90819.258000000002</v>
      </c>
      <c r="U10" s="169">
        <v>92517.61099999999</v>
      </c>
      <c r="V10" s="169">
        <v>93994.612999999998</v>
      </c>
      <c r="W10" s="169">
        <v>96379.978563667915</v>
      </c>
      <c r="X10" s="169">
        <v>98867.685916451679</v>
      </c>
      <c r="Y10" s="342">
        <v>100823.49542519335</v>
      </c>
    </row>
    <row r="11" spans="1:25" x14ac:dyDescent="0.25">
      <c r="A11" s="142"/>
      <c r="B11" s="26"/>
      <c r="C11" s="142"/>
      <c r="D11" s="165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71"/>
      <c r="V11" s="171"/>
      <c r="W11" s="171"/>
      <c r="X11" s="171"/>
      <c r="Y11" s="343"/>
    </row>
    <row r="12" spans="1:25" x14ac:dyDescent="0.25">
      <c r="A12" s="142"/>
      <c r="B12" s="26" t="s">
        <v>54</v>
      </c>
      <c r="C12" s="142"/>
      <c r="D12" s="165" t="s">
        <v>113</v>
      </c>
      <c r="E12" s="168">
        <v>44371.377</v>
      </c>
      <c r="F12" s="169">
        <v>40067.066999999995</v>
      </c>
      <c r="G12" s="169">
        <v>43826.207999999999</v>
      </c>
      <c r="H12" s="169">
        <v>45710.337999999989</v>
      </c>
      <c r="I12" s="169">
        <v>46790.050999999999</v>
      </c>
      <c r="J12" s="169">
        <v>47086.209999999992</v>
      </c>
      <c r="K12" s="169">
        <v>47784.105000000003</v>
      </c>
      <c r="L12" s="169">
        <v>49745.71699999999</v>
      </c>
      <c r="M12" s="169">
        <v>49328.808000000005</v>
      </c>
      <c r="N12" s="169">
        <v>50234.709999999992</v>
      </c>
      <c r="O12" s="169">
        <v>52530.539999999994</v>
      </c>
      <c r="P12" s="169">
        <v>54201.214999999997</v>
      </c>
      <c r="Q12" s="169">
        <v>52446.022999999986</v>
      </c>
      <c r="R12" s="169">
        <v>56859.547999999995</v>
      </c>
      <c r="S12" s="169">
        <v>63287.381999999998</v>
      </c>
      <c r="T12" s="169">
        <v>71458.400000000023</v>
      </c>
      <c r="U12" s="169">
        <v>76964.418546283094</v>
      </c>
      <c r="V12" s="169">
        <v>81807.543973752152</v>
      </c>
      <c r="W12" s="169">
        <v>85069.422962250537</v>
      </c>
      <c r="X12" s="169">
        <v>88460.980860264695</v>
      </c>
      <c r="Y12" s="342">
        <v>93003.12669083447</v>
      </c>
    </row>
    <row r="13" spans="1:25" x14ac:dyDescent="0.25">
      <c r="A13" s="142"/>
      <c r="B13" s="26"/>
      <c r="C13" s="142"/>
      <c r="D13" s="165"/>
      <c r="E13" s="170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343"/>
    </row>
    <row r="14" spans="1:25" x14ac:dyDescent="0.25">
      <c r="A14" s="142"/>
      <c r="B14" s="21" t="s">
        <v>109</v>
      </c>
      <c r="C14" s="172"/>
      <c r="D14" s="165" t="s">
        <v>113</v>
      </c>
      <c r="E14" s="168">
        <v>13464.488389379421</v>
      </c>
      <c r="F14" s="169">
        <v>10148.607113063017</v>
      </c>
      <c r="G14" s="169">
        <v>13528.878916048667</v>
      </c>
      <c r="H14" s="169">
        <v>14677.099455127231</v>
      </c>
      <c r="I14" s="169">
        <v>15785.788892207464</v>
      </c>
      <c r="J14" s="169">
        <v>15311.513193322142</v>
      </c>
      <c r="K14" s="169">
        <v>15826.572613480734</v>
      </c>
      <c r="L14" s="169">
        <v>17160.684689944999</v>
      </c>
      <c r="M14" s="169">
        <v>15751.225561764286</v>
      </c>
      <c r="N14" s="169">
        <v>15194.102633800008</v>
      </c>
      <c r="O14" s="169">
        <v>15113.366061638102</v>
      </c>
      <c r="P14" s="169">
        <v>14950.606703260055</v>
      </c>
      <c r="Q14" s="169">
        <v>14013.305013349102</v>
      </c>
      <c r="R14" s="169">
        <v>15399.065091937646</v>
      </c>
      <c r="S14" s="169">
        <v>14413.845863552289</v>
      </c>
      <c r="T14" s="169">
        <v>23266.35324715004</v>
      </c>
      <c r="U14" s="169">
        <v>26964.86240144616</v>
      </c>
      <c r="V14" s="169">
        <v>28580.845469814529</v>
      </c>
      <c r="W14" s="169">
        <v>28894.987934290035</v>
      </c>
      <c r="X14" s="169">
        <v>29016.136504449038</v>
      </c>
      <c r="Y14" s="342">
        <v>30161.230168918803</v>
      </c>
    </row>
    <row r="15" spans="1:25" x14ac:dyDescent="0.25">
      <c r="A15" s="142"/>
      <c r="B15" s="26"/>
      <c r="C15" s="142"/>
      <c r="D15" s="29"/>
      <c r="E15" s="14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26"/>
    </row>
    <row r="16" spans="1:25" s="53" customFormat="1" x14ac:dyDescent="0.25">
      <c r="A16" s="142"/>
      <c r="B16" s="26" t="s">
        <v>117</v>
      </c>
      <c r="C16" s="142"/>
      <c r="D16" s="165" t="s">
        <v>116</v>
      </c>
      <c r="E16" s="166">
        <v>37666.879000000001</v>
      </c>
      <c r="F16" s="167">
        <v>37599.816999999995</v>
      </c>
      <c r="G16" s="167">
        <v>38295.244999999995</v>
      </c>
      <c r="H16" s="167">
        <v>39015.353000000003</v>
      </c>
      <c r="I16" s="167">
        <v>40545.578000000001</v>
      </c>
      <c r="J16" s="167">
        <v>40593.966</v>
      </c>
      <c r="K16" s="167">
        <v>41335.593999999997</v>
      </c>
      <c r="L16" s="167">
        <v>42425.681000000004</v>
      </c>
      <c r="M16" s="167">
        <v>43921.543000000005</v>
      </c>
      <c r="N16" s="167">
        <v>46625.4</v>
      </c>
      <c r="O16" s="167">
        <v>49698.645000000004</v>
      </c>
      <c r="P16" s="167">
        <v>52363.706999999995</v>
      </c>
      <c r="Q16" s="167">
        <v>52871.105000000003</v>
      </c>
      <c r="R16" s="167">
        <v>56012.437000000005</v>
      </c>
      <c r="S16" s="167">
        <v>66736.061000000002</v>
      </c>
      <c r="T16" s="167">
        <v>71311.512000000002</v>
      </c>
      <c r="U16" s="169">
        <v>75656.379181876939</v>
      </c>
      <c r="V16" s="169">
        <v>80319.119165059077</v>
      </c>
      <c r="W16" s="169">
        <v>84583.554377739725</v>
      </c>
      <c r="X16" s="169">
        <v>89016.195022152911</v>
      </c>
      <c r="Y16" s="342">
        <v>93396.406783398241</v>
      </c>
    </row>
    <row r="17" spans="1:25" x14ac:dyDescent="0.25">
      <c r="A17" s="142"/>
      <c r="B17" s="26"/>
      <c r="C17" s="142"/>
      <c r="D17" s="29"/>
      <c r="E17" s="14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26"/>
    </row>
    <row r="18" spans="1:25" x14ac:dyDescent="0.25">
      <c r="A18" s="142"/>
      <c r="B18" s="26" t="s">
        <v>55</v>
      </c>
      <c r="C18" s="142"/>
      <c r="D18" s="165"/>
      <c r="E18" s="99">
        <v>223.42699999999999</v>
      </c>
      <c r="F18" s="100">
        <v>255.691</v>
      </c>
      <c r="G18" s="100">
        <v>389.95399999999995</v>
      </c>
      <c r="H18" s="100">
        <v>568.02200000000005</v>
      </c>
      <c r="I18" s="100">
        <v>568.08400000000006</v>
      </c>
      <c r="J18" s="100">
        <v>604.21899999999994</v>
      </c>
      <c r="K18" s="100">
        <v>712.24400000000003</v>
      </c>
      <c r="L18" s="100">
        <v>669.43499999999995</v>
      </c>
      <c r="M18" s="100">
        <v>607.101</v>
      </c>
      <c r="N18" s="100">
        <v>792.96799999999996</v>
      </c>
      <c r="O18" s="100">
        <v>779.36</v>
      </c>
      <c r="P18" s="100">
        <v>824.49900000000014</v>
      </c>
      <c r="Q18" s="100">
        <v>776.52100000000019</v>
      </c>
      <c r="R18" s="100">
        <v>772.87900000000002</v>
      </c>
      <c r="S18" s="100">
        <v>904.9380000000001</v>
      </c>
      <c r="T18" s="100">
        <v>983.29644961420001</v>
      </c>
      <c r="U18" s="171">
        <v>842.62912324919364</v>
      </c>
      <c r="V18" s="171">
        <v>840.03757613949574</v>
      </c>
      <c r="W18" s="171">
        <v>859.25640344960902</v>
      </c>
      <c r="X18" s="171">
        <v>878.30795120333391</v>
      </c>
      <c r="Y18" s="343">
        <v>897.88646143032793</v>
      </c>
    </row>
    <row r="19" spans="1:25" x14ac:dyDescent="0.25">
      <c r="A19" s="142"/>
      <c r="B19" s="26"/>
      <c r="C19" s="142"/>
      <c r="D19" s="165"/>
      <c r="E19" s="99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71"/>
      <c r="V19" s="171"/>
      <c r="W19" s="171"/>
      <c r="X19" s="171"/>
      <c r="Y19" s="343"/>
    </row>
    <row r="20" spans="1:25" x14ac:dyDescent="0.25">
      <c r="A20" s="142"/>
      <c r="B20" s="26" t="s">
        <v>56</v>
      </c>
      <c r="C20" s="142"/>
      <c r="D20" s="165" t="s">
        <v>116</v>
      </c>
      <c r="E20" s="166">
        <f>1000*'Verejná správa'!C15-'Atypické základne'!E18</f>
        <v>3105.1610000000001</v>
      </c>
      <c r="F20" s="167">
        <f>1000*'Verejná správa'!D15-'Atypické základne'!F18</f>
        <v>3661.5990000000006</v>
      </c>
      <c r="G20" s="167">
        <f>1000*'Verejná správa'!E15-'Atypické základne'!G18</f>
        <v>3669.8489999999983</v>
      </c>
      <c r="H20" s="167">
        <f>1000*'Verejná správa'!F15-'Atypické základne'!H18</f>
        <v>3630.3300000000008</v>
      </c>
      <c r="I20" s="167">
        <f>1000*'Verejná správa'!G15-'Atypické základne'!I18</f>
        <v>3714.2430000000013</v>
      </c>
      <c r="J20" s="167">
        <f>1000*'Verejná správa'!H15-'Atypické základne'!J18</f>
        <v>3681.2530000000006</v>
      </c>
      <c r="K20" s="167">
        <f>1000*'Verejná správa'!I15-'Atypické základne'!K18</f>
        <v>3669.9160000000006</v>
      </c>
      <c r="L20" s="167">
        <f>1000*'Verejná správa'!J15-'Atypické základne'!L18</f>
        <v>4065.9829999999997</v>
      </c>
      <c r="M20" s="167">
        <f>1000*'Verejná správa'!K15-'Atypické základne'!M18</f>
        <v>3922.1289999999995</v>
      </c>
      <c r="N20" s="167">
        <f>1000*'Verejná správa'!L15-'Atypické základne'!N18</f>
        <v>4064.3469999999998</v>
      </c>
      <c r="O20" s="167">
        <f>1000*'Verejná správa'!M15-'Atypické základne'!O18</f>
        <v>4114.4440000000004</v>
      </c>
      <c r="P20" s="167">
        <f>1000*'Verejná správa'!N15-'Atypické základne'!P18</f>
        <v>4266.4890000000005</v>
      </c>
      <c r="Q20" s="167">
        <f>1000*'Verejná správa'!O15-'Atypické základne'!Q18</f>
        <v>4384.5479999999989</v>
      </c>
      <c r="R20" s="167">
        <f>1000*'Verejná správa'!P15-'Atypické základne'!R18</f>
        <v>4957.8550000000005</v>
      </c>
      <c r="S20" s="167">
        <f>1000*'Verejná správa'!Q15-'Atypické základne'!S18</f>
        <v>5614.3710000000001</v>
      </c>
      <c r="T20" s="167">
        <f>1000*'Verejná správa'!R15-'Atypické základne'!T18</f>
        <v>5897.9205503858002</v>
      </c>
      <c r="U20" s="169">
        <f>1000*'Verejná správa'!S15-'Atypické základne'!U18</f>
        <v>6562.8310490128924</v>
      </c>
      <c r="V20" s="169">
        <f>1000*'Verejná správa'!T15-'Atypické základne'!V18</f>
        <v>6702.0939010313305</v>
      </c>
      <c r="W20" s="169">
        <f>1000*'Verejná správa'!U15-'Atypické základne'!W18</f>
        <v>6908.4358045424078</v>
      </c>
      <c r="X20" s="169">
        <f>1000*'Verejná správa'!V15-'Atypické základne'!X18</f>
        <v>6931.2927033943715</v>
      </c>
      <c r="Y20" s="342">
        <f>1000*'Verejná správa'!W15-'Atypické základne'!Y18</f>
        <v>6922.6250506410452</v>
      </c>
    </row>
    <row r="21" spans="1:25" x14ac:dyDescent="0.25">
      <c r="A21" s="142"/>
      <c r="B21" s="26"/>
      <c r="C21" s="142"/>
      <c r="D21" s="165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71"/>
      <c r="V21" s="171"/>
      <c r="W21" s="171"/>
      <c r="X21" s="171"/>
      <c r="Y21" s="343"/>
    </row>
    <row r="22" spans="1:25" x14ac:dyDescent="0.25">
      <c r="A22" s="142"/>
      <c r="B22" s="26" t="s">
        <v>111</v>
      </c>
      <c r="C22" s="142"/>
      <c r="D22" s="165"/>
      <c r="E22" s="99">
        <v>523.952</v>
      </c>
      <c r="F22" s="100">
        <v>526.35699999999997</v>
      </c>
      <c r="G22" s="100">
        <v>333.82600000000002</v>
      </c>
      <c r="H22" s="100">
        <v>683.00900000000001</v>
      </c>
      <c r="I22" s="100">
        <v>604.90099999999995</v>
      </c>
      <c r="J22" s="100">
        <v>770.5569999999999</v>
      </c>
      <c r="K22" s="100">
        <v>1178.9639999999999</v>
      </c>
      <c r="L22" s="100">
        <v>1847.6220000000001</v>
      </c>
      <c r="M22" s="100">
        <v>865.303</v>
      </c>
      <c r="N22" s="100">
        <v>775.04800000000012</v>
      </c>
      <c r="O22" s="100">
        <v>1011.359</v>
      </c>
      <c r="P22" s="100">
        <v>824.697</v>
      </c>
      <c r="Q22" s="100">
        <v>857.37</v>
      </c>
      <c r="R22" s="100">
        <v>931.00399999999991</v>
      </c>
      <c r="S22" s="100">
        <v>928.91499999999996</v>
      </c>
      <c r="T22" s="100">
        <v>1630.5823585901119</v>
      </c>
      <c r="U22" s="171">
        <v>1130.2391473749065</v>
      </c>
      <c r="V22" s="171">
        <v>1133.867398714325</v>
      </c>
      <c r="W22" s="171">
        <v>1117.2874008131791</v>
      </c>
      <c r="X22" s="171">
        <v>1028.7029286100262</v>
      </c>
      <c r="Y22" s="343">
        <v>1069.2946368919384</v>
      </c>
    </row>
    <row r="23" spans="1:25" x14ac:dyDescent="0.25">
      <c r="A23" s="142"/>
      <c r="B23" s="26"/>
      <c r="C23" s="142"/>
      <c r="D23" s="165"/>
      <c r="E23" s="99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71"/>
      <c r="V23" s="171"/>
      <c r="W23" s="171"/>
      <c r="X23" s="171"/>
      <c r="Y23" s="343"/>
    </row>
    <row r="24" spans="1:25" x14ac:dyDescent="0.25">
      <c r="A24" s="142"/>
      <c r="B24" s="26" t="s">
        <v>112</v>
      </c>
      <c r="C24" s="142"/>
      <c r="D24" s="165" t="s">
        <v>116</v>
      </c>
      <c r="E24" s="166">
        <v>1813.3210000000001</v>
      </c>
      <c r="F24" s="167">
        <v>1989.0600000000004</v>
      </c>
      <c r="G24" s="167">
        <v>2161.4879999999998</v>
      </c>
      <c r="H24" s="167">
        <v>1981.8910000000001</v>
      </c>
      <c r="I24" s="167">
        <v>1777.9340000000002</v>
      </c>
      <c r="J24" s="167">
        <v>1742.8720000000003</v>
      </c>
      <c r="K24" s="167">
        <v>1960.0839999999998</v>
      </c>
      <c r="L24" s="167">
        <v>3249.0409999999993</v>
      </c>
      <c r="M24" s="167">
        <v>1893.3900000000003</v>
      </c>
      <c r="N24" s="167">
        <v>2070.4069999999997</v>
      </c>
      <c r="O24" s="167">
        <v>2359.645</v>
      </c>
      <c r="P24" s="167">
        <v>2563.7020000000002</v>
      </c>
      <c r="Q24" s="167">
        <v>2351.2510000000002</v>
      </c>
      <c r="R24" s="167">
        <v>2134.4629999999997</v>
      </c>
      <c r="S24" s="167">
        <v>2445.4760000000001</v>
      </c>
      <c r="T24" s="167">
        <v>4134.9916414098889</v>
      </c>
      <c r="U24" s="167">
        <v>3927.5664803902623</v>
      </c>
      <c r="V24" s="167">
        <v>6084.1014121817871</v>
      </c>
      <c r="W24" s="167">
        <v>5102.6794398200645</v>
      </c>
      <c r="X24" s="167">
        <v>3721.3693023219216</v>
      </c>
      <c r="Y24" s="360">
        <v>3760.6307836751876</v>
      </c>
    </row>
    <row r="25" spans="1:25" x14ac:dyDescent="0.25">
      <c r="A25" s="142"/>
      <c r="B25" s="26"/>
      <c r="C25" s="142"/>
      <c r="D25" s="16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9"/>
      <c r="V25" s="169"/>
      <c r="W25" s="169"/>
      <c r="X25" s="169"/>
      <c r="Y25" s="342"/>
    </row>
    <row r="26" spans="1:25" x14ac:dyDescent="0.25">
      <c r="A26" s="142"/>
      <c r="B26" s="77" t="s">
        <v>202</v>
      </c>
      <c r="C26" s="142"/>
      <c r="D26" s="165"/>
      <c r="E26" s="166"/>
      <c r="F26" s="167"/>
      <c r="G26" s="167"/>
      <c r="H26" s="167"/>
      <c r="I26" s="167"/>
      <c r="J26" s="167"/>
      <c r="K26" s="167"/>
      <c r="L26" s="167"/>
      <c r="M26" s="167"/>
      <c r="N26" s="38">
        <v>6.2569673236120593</v>
      </c>
      <c r="O26" s="38">
        <v>17.523867988895166</v>
      </c>
      <c r="P26" s="38">
        <v>26.046348194679712</v>
      </c>
      <c r="Q26" s="38">
        <v>25.3997775346634</v>
      </c>
      <c r="R26" s="38">
        <v>53.686501811594205</v>
      </c>
      <c r="S26" s="38">
        <v>82.227391414141408</v>
      </c>
      <c r="T26" s="38">
        <v>85.244654084981889</v>
      </c>
      <c r="U26" s="38">
        <v>69.414527009222667</v>
      </c>
      <c r="V26" s="38">
        <v>74.856666666666683</v>
      </c>
      <c r="W26" s="38">
        <v>77.781458333333333</v>
      </c>
      <c r="X26" s="38">
        <v>80.774166666666687</v>
      </c>
      <c r="Y26" s="39">
        <v>83.776458333333323</v>
      </c>
    </row>
    <row r="27" spans="1:25" x14ac:dyDescent="0.25">
      <c r="A27" s="162"/>
      <c r="B27" s="173"/>
      <c r="C27" s="162"/>
      <c r="D27" s="174"/>
      <c r="E27" s="175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344"/>
      <c r="V27" s="344"/>
      <c r="W27" s="344"/>
      <c r="X27" s="344"/>
      <c r="Y27" s="345"/>
    </row>
    <row r="31" spans="1:25" x14ac:dyDescent="0.25"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25"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</sheetData>
  <mergeCells count="3">
    <mergeCell ref="A2:T2"/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20"/>
  <sheetViews>
    <sheetView zoomScale="80" zoomScaleNormal="80" workbookViewId="0">
      <pane xSplit="2" ySplit="6" topLeftCell="R7" activePane="bottomRight" state="frozen"/>
      <selection pane="topRight" activeCell="C1" sqref="C1"/>
      <selection pane="bottomLeft" activeCell="A7" sqref="A7"/>
      <selection pane="bottomRight" activeCell="AF37" sqref="AF37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3" width="9.140625" style="192" customWidth="1"/>
    <col min="4" max="22" width="9.140625" style="179" customWidth="1"/>
    <col min="23" max="16384" width="9.140625" style="179"/>
  </cols>
  <sheetData>
    <row r="1" spans="1:34" x14ac:dyDescent="0.25">
      <c r="A1" s="536" t="str">
        <f>'Súhrnné indikátory'!A1:N1</f>
        <v>69. zasadnutie Výboru pre makroekonomické prognózy, 14.6.2024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8"/>
      <c r="R1" s="538"/>
      <c r="S1" s="538"/>
      <c r="T1" s="538"/>
      <c r="U1" s="538"/>
      <c r="V1" s="538"/>
    </row>
    <row r="2" spans="1:34" ht="18.75" x14ac:dyDescent="0.3">
      <c r="A2" s="539" t="s">
        <v>132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</row>
    <row r="3" spans="1:34" x14ac:dyDescent="0.25">
      <c r="A3" s="541" t="s">
        <v>61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</row>
    <row r="4" spans="1:34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  <c r="AE4" s="182"/>
      <c r="AF4" s="182"/>
      <c r="AG4" s="182"/>
      <c r="AH4" s="183"/>
    </row>
    <row r="5" spans="1:34" s="123" customFormat="1" x14ac:dyDescent="0.25">
      <c r="A5" s="184"/>
      <c r="B5" s="88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  <c r="AE5" s="214">
        <v>2028</v>
      </c>
      <c r="AF5" s="185">
        <v>2028</v>
      </c>
      <c r="AG5" s="185">
        <v>2028</v>
      </c>
      <c r="AH5" s="186">
        <v>2028</v>
      </c>
    </row>
    <row r="6" spans="1:34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</row>
    <row r="7" spans="1:34" x14ac:dyDescent="0.25">
      <c r="A7" s="184"/>
      <c r="B7" s="186"/>
      <c r="C7" s="205"/>
      <c r="D7" s="206"/>
      <c r="E7" s="206"/>
      <c r="F7" s="207"/>
      <c r="G7" s="205"/>
      <c r="H7" s="206"/>
      <c r="I7" s="206"/>
      <c r="J7" s="207"/>
      <c r="K7" s="205"/>
      <c r="L7" s="206"/>
      <c r="M7" s="206"/>
      <c r="N7" s="207"/>
      <c r="O7" s="205"/>
      <c r="P7" s="206"/>
      <c r="Q7" s="206"/>
      <c r="R7" s="207"/>
      <c r="S7" s="205"/>
      <c r="T7" s="206"/>
      <c r="U7" s="206"/>
      <c r="V7" s="207"/>
      <c r="W7" s="205"/>
      <c r="X7" s="206"/>
      <c r="Y7" s="206"/>
      <c r="Z7" s="207"/>
      <c r="AA7" s="205"/>
      <c r="AB7" s="206"/>
      <c r="AC7" s="206"/>
      <c r="AD7" s="207"/>
      <c r="AE7" s="205"/>
      <c r="AF7" s="206"/>
      <c r="AG7" s="206"/>
      <c r="AH7" s="207"/>
    </row>
    <row r="8" spans="1:34" x14ac:dyDescent="0.25">
      <c r="A8" s="184"/>
      <c r="B8" s="90" t="s">
        <v>119</v>
      </c>
      <c r="C8" s="202">
        <v>1.0000000000000009</v>
      </c>
      <c r="D8" s="203">
        <v>2.2333333333333316</v>
      </c>
      <c r="E8" s="203">
        <v>3.8999999999999924</v>
      </c>
      <c r="F8" s="204">
        <v>5.4999999999999938</v>
      </c>
      <c r="G8" s="202">
        <v>9.2666666666666675</v>
      </c>
      <c r="H8" s="203">
        <v>12.53333333333333</v>
      </c>
      <c r="I8" s="203">
        <v>13.93333333333333</v>
      </c>
      <c r="J8" s="204">
        <v>15.233333333333343</v>
      </c>
      <c r="K8" s="202">
        <v>15.133333333333333</v>
      </c>
      <c r="L8" s="203">
        <v>12.166666666666659</v>
      </c>
      <c r="M8" s="203">
        <v>8.9333333333333265</v>
      </c>
      <c r="N8" s="204">
        <v>6.4000000000000057</v>
      </c>
      <c r="O8" s="202">
        <v>3.2000000000000028</v>
      </c>
      <c r="P8" s="203">
        <v>2.2270777722455541</v>
      </c>
      <c r="Q8" s="203">
        <v>2.5719417797999733</v>
      </c>
      <c r="R8" s="204">
        <v>2.7014867138701781</v>
      </c>
      <c r="S8" s="202">
        <v>3.8951495444620137</v>
      </c>
      <c r="T8" s="203">
        <v>3.971026471505283</v>
      </c>
      <c r="U8" s="203">
        <v>3.9525377277218721</v>
      </c>
      <c r="V8" s="204">
        <v>3.8746182545418977</v>
      </c>
      <c r="W8" s="202">
        <v>2.646445107813526</v>
      </c>
      <c r="X8" s="203">
        <v>2.7699135017358238</v>
      </c>
      <c r="Y8" s="203">
        <v>2.8140242529806963</v>
      </c>
      <c r="Z8" s="204">
        <v>2.854528189873121</v>
      </c>
      <c r="AA8" s="202">
        <v>2.7515213834629626</v>
      </c>
      <c r="AB8" s="203">
        <v>2.6040255252870357</v>
      </c>
      <c r="AC8" s="203">
        <v>2.5647224793035646</v>
      </c>
      <c r="AD8" s="204">
        <v>2.5453951935870633</v>
      </c>
      <c r="AE8" s="202">
        <v>2.6677820350703532</v>
      </c>
      <c r="AF8" s="203">
        <v>2.6550044877062007</v>
      </c>
      <c r="AG8" s="203">
        <v>2.5288718396925165</v>
      </c>
      <c r="AH8" s="204">
        <v>2.4062503688789896</v>
      </c>
    </row>
    <row r="9" spans="1:34" x14ac:dyDescent="0.25">
      <c r="A9" s="184"/>
      <c r="B9" s="188" t="s">
        <v>57</v>
      </c>
      <c r="C9" s="546">
        <f t="shared" ref="C9" si="0">AVERAGE(C8:D8)</f>
        <v>1.6166666666666663</v>
      </c>
      <c r="D9" s="547"/>
      <c r="E9" s="547">
        <f t="shared" ref="E9" si="1">AVERAGE(E8:F8)</f>
        <v>4.6999999999999931</v>
      </c>
      <c r="F9" s="548"/>
      <c r="G9" s="546">
        <f t="shared" ref="G9" si="2">AVERAGE(G8:H8)</f>
        <v>10.899999999999999</v>
      </c>
      <c r="H9" s="547"/>
      <c r="I9" s="547">
        <f t="shared" ref="I9" si="3">AVERAGE(I8:J8)</f>
        <v>14.583333333333336</v>
      </c>
      <c r="J9" s="548"/>
      <c r="K9" s="546">
        <f t="shared" ref="K9" si="4">AVERAGE(K8:L8)</f>
        <v>13.649999999999995</v>
      </c>
      <c r="L9" s="547"/>
      <c r="M9" s="547">
        <f t="shared" ref="M9" si="5">AVERAGE(M8:N8)</f>
        <v>7.6666666666666661</v>
      </c>
      <c r="N9" s="548"/>
      <c r="O9" s="546">
        <f t="shared" ref="O9" si="6">AVERAGE(O8:P8)</f>
        <v>2.7135388861227785</v>
      </c>
      <c r="P9" s="547"/>
      <c r="Q9" s="547">
        <f t="shared" ref="Q9" si="7">AVERAGE(Q8:R8)</f>
        <v>2.6367142468350755</v>
      </c>
      <c r="R9" s="548"/>
      <c r="S9" s="546">
        <f t="shared" ref="S9" si="8">AVERAGE(S8:T8)</f>
        <v>3.9330880079836481</v>
      </c>
      <c r="T9" s="547"/>
      <c r="U9" s="547">
        <f t="shared" ref="U9" si="9">AVERAGE(U8:V8)</f>
        <v>3.9135779911318851</v>
      </c>
      <c r="V9" s="548"/>
      <c r="W9" s="546">
        <f t="shared" ref="W9" si="10">AVERAGE(W8:X8)</f>
        <v>2.7081793047746752</v>
      </c>
      <c r="X9" s="547"/>
      <c r="Y9" s="547">
        <f t="shared" ref="Y9" si="11">AVERAGE(Y8:Z8)</f>
        <v>2.8342762214269088</v>
      </c>
      <c r="Z9" s="548"/>
      <c r="AA9" s="546">
        <f t="shared" ref="AA9" si="12">AVERAGE(AA8:AB8)</f>
        <v>2.6777734543749991</v>
      </c>
      <c r="AB9" s="547"/>
      <c r="AC9" s="547">
        <f t="shared" ref="AC9" si="13">AVERAGE(AC8:AD8)</f>
        <v>2.5550588364453137</v>
      </c>
      <c r="AD9" s="548"/>
      <c r="AE9" s="546">
        <f t="shared" ref="AE9" si="14">AVERAGE(AE8:AF8)</f>
        <v>2.6613932613882767</v>
      </c>
      <c r="AF9" s="547"/>
      <c r="AG9" s="547">
        <f t="shared" ref="AG9" si="15">AVERAGE(AG8:AH8)</f>
        <v>2.4675611042857533</v>
      </c>
      <c r="AH9" s="548"/>
    </row>
    <row r="10" spans="1:34" x14ac:dyDescent="0.25">
      <c r="A10" s="184"/>
      <c r="B10" s="90"/>
      <c r="C10" s="355"/>
      <c r="D10" s="356"/>
      <c r="E10" s="356"/>
      <c r="F10" s="357"/>
      <c r="G10" s="355"/>
      <c r="H10" s="356"/>
      <c r="I10" s="356"/>
      <c r="J10" s="357"/>
      <c r="K10" s="355"/>
      <c r="L10" s="356"/>
      <c r="M10" s="356"/>
      <c r="N10" s="357"/>
      <c r="O10" s="355"/>
      <c r="P10" s="356"/>
      <c r="Q10" s="356"/>
      <c r="R10" s="357"/>
      <c r="S10" s="355"/>
      <c r="T10" s="356"/>
      <c r="U10" s="356"/>
      <c r="V10" s="357"/>
      <c r="W10" s="355"/>
      <c r="X10" s="356"/>
      <c r="Y10" s="356"/>
      <c r="Z10" s="357"/>
      <c r="AA10" s="355"/>
      <c r="AB10" s="356"/>
      <c r="AC10" s="356"/>
      <c r="AD10" s="357"/>
      <c r="AE10" s="469"/>
      <c r="AF10" s="470"/>
      <c r="AG10" s="470"/>
      <c r="AH10" s="471"/>
    </row>
    <row r="11" spans="1:34" x14ac:dyDescent="0.25">
      <c r="A11" s="184"/>
      <c r="B11" s="90" t="s">
        <v>43</v>
      </c>
      <c r="C11" s="202">
        <v>0.6611101259088592</v>
      </c>
      <c r="D11" s="203">
        <v>1.9089301503094624</v>
      </c>
      <c r="E11" s="203">
        <v>3.767059889004587</v>
      </c>
      <c r="F11" s="204">
        <v>5.4076053541068259</v>
      </c>
      <c r="G11" s="202">
        <v>10.066666666666668</v>
      </c>
      <c r="H11" s="203">
        <v>13.433333333333319</v>
      </c>
      <c r="I11" s="203">
        <v>15.166666666666661</v>
      </c>
      <c r="J11" s="204">
        <v>16.766666666666662</v>
      </c>
      <c r="K11" s="202">
        <v>16.100000000000001</v>
      </c>
      <c r="L11" s="203">
        <v>12.93333333333333</v>
      </c>
      <c r="M11" s="203">
        <v>8.8999999999999968</v>
      </c>
      <c r="N11" s="204">
        <v>6.0999999999999943</v>
      </c>
      <c r="O11" s="202">
        <v>2.633333333333332</v>
      </c>
      <c r="P11" s="203">
        <v>1.8351671871699171</v>
      </c>
      <c r="Q11" s="203">
        <v>2.3880471461403374</v>
      </c>
      <c r="R11" s="204">
        <v>2.4518466460538901</v>
      </c>
      <c r="S11" s="202">
        <v>4.0765435194421773</v>
      </c>
      <c r="T11" s="203">
        <v>4.1623897887614669</v>
      </c>
      <c r="U11" s="203">
        <v>4.1416429402636012</v>
      </c>
      <c r="V11" s="204">
        <v>4.0660677544270829</v>
      </c>
      <c r="W11" s="202">
        <v>2.5658179358708733</v>
      </c>
      <c r="X11" s="203">
        <v>2.6846735289604462</v>
      </c>
      <c r="Y11" s="203">
        <v>2.7295567370183793</v>
      </c>
      <c r="Z11" s="204">
        <v>2.7687458074825422</v>
      </c>
      <c r="AA11" s="202">
        <v>2.6590070465173365</v>
      </c>
      <c r="AB11" s="203">
        <v>2.5110488706768574</v>
      </c>
      <c r="AC11" s="203">
        <v>2.4658477975469717</v>
      </c>
      <c r="AD11" s="204">
        <v>2.4432618940849249</v>
      </c>
      <c r="AE11" s="202">
        <v>2.5868017768098106</v>
      </c>
      <c r="AF11" s="203">
        <v>2.560092933081215</v>
      </c>
      <c r="AG11" s="203">
        <v>2.4258901764298457</v>
      </c>
      <c r="AH11" s="204">
        <v>2.2962752794335461</v>
      </c>
    </row>
    <row r="12" spans="1:34" x14ac:dyDescent="0.25">
      <c r="A12" s="184"/>
      <c r="B12" s="188" t="s">
        <v>57</v>
      </c>
      <c r="C12" s="546">
        <f t="shared" ref="C12" si="16">AVERAGE(C11:D11)</f>
        <v>1.2850201381091608</v>
      </c>
      <c r="D12" s="547"/>
      <c r="E12" s="547">
        <f t="shared" ref="E12" si="17">AVERAGE(E11:F11)</f>
        <v>4.5873326215557064</v>
      </c>
      <c r="F12" s="548"/>
      <c r="G12" s="546">
        <f t="shared" ref="G12" si="18">AVERAGE(G11:H11)</f>
        <v>11.749999999999993</v>
      </c>
      <c r="H12" s="547"/>
      <c r="I12" s="547">
        <f t="shared" ref="I12" si="19">AVERAGE(I11:J11)</f>
        <v>15.966666666666661</v>
      </c>
      <c r="J12" s="548"/>
      <c r="K12" s="546">
        <f t="shared" ref="K12" si="20">AVERAGE(K11:L11)</f>
        <v>14.516666666666666</v>
      </c>
      <c r="L12" s="547"/>
      <c r="M12" s="547">
        <f t="shared" ref="M12" si="21">AVERAGE(M11:N11)</f>
        <v>7.4999999999999956</v>
      </c>
      <c r="N12" s="548"/>
      <c r="O12" s="546">
        <f t="shared" ref="O12" si="22">AVERAGE(O11:P11)</f>
        <v>2.2342502602516245</v>
      </c>
      <c r="P12" s="547"/>
      <c r="Q12" s="547">
        <f t="shared" ref="Q12" si="23">AVERAGE(Q11:R11)</f>
        <v>2.4199468960971138</v>
      </c>
      <c r="R12" s="548"/>
      <c r="S12" s="546">
        <f t="shared" ref="S12" si="24">AVERAGE(S11:T11)</f>
        <v>4.1194666541018226</v>
      </c>
      <c r="T12" s="547"/>
      <c r="U12" s="547">
        <f t="shared" ref="U12" si="25">AVERAGE(U11:V11)</f>
        <v>4.1038553473453421</v>
      </c>
      <c r="V12" s="548"/>
      <c r="W12" s="546">
        <f t="shared" ref="W12" si="26">AVERAGE(W11:X11)</f>
        <v>2.6252457324156597</v>
      </c>
      <c r="X12" s="547"/>
      <c r="Y12" s="547">
        <f t="shared" ref="Y12" si="27">AVERAGE(Y11:Z11)</f>
        <v>2.7491512722504607</v>
      </c>
      <c r="Z12" s="548"/>
      <c r="AA12" s="546">
        <f t="shared" ref="AA12" si="28">AVERAGE(AA11:AB11)</f>
        <v>2.585027958597097</v>
      </c>
      <c r="AB12" s="547"/>
      <c r="AC12" s="547">
        <f t="shared" ref="AC12" si="29">AVERAGE(AC11:AD11)</f>
        <v>2.4545548458159483</v>
      </c>
      <c r="AD12" s="548"/>
      <c r="AE12" s="546">
        <f t="shared" ref="AE12" si="30">AVERAGE(AE11:AF11)</f>
        <v>2.5734473549455128</v>
      </c>
      <c r="AF12" s="547"/>
      <c r="AG12" s="547">
        <f t="shared" ref="AG12" si="31">AVERAGE(AG11:AH11)</f>
        <v>2.3610827279316959</v>
      </c>
      <c r="AH12" s="548"/>
    </row>
    <row r="13" spans="1:34" x14ac:dyDescent="0.25">
      <c r="A13" s="184"/>
      <c r="B13" s="123"/>
      <c r="C13" s="355"/>
      <c r="D13" s="356"/>
      <c r="E13" s="356"/>
      <c r="F13" s="357"/>
      <c r="G13" s="355"/>
      <c r="H13" s="356"/>
      <c r="I13" s="356"/>
      <c r="J13" s="357"/>
      <c r="K13" s="355"/>
      <c r="L13" s="356"/>
      <c r="M13" s="356"/>
      <c r="N13" s="357"/>
      <c r="O13" s="355"/>
      <c r="P13" s="356"/>
      <c r="Q13" s="356"/>
      <c r="R13" s="357"/>
      <c r="S13" s="355"/>
      <c r="T13" s="356"/>
      <c r="U13" s="356"/>
      <c r="V13" s="357"/>
      <c r="W13" s="355"/>
      <c r="X13" s="356"/>
      <c r="Y13" s="356"/>
      <c r="Z13" s="357"/>
      <c r="AA13" s="355"/>
      <c r="AB13" s="356"/>
      <c r="AC13" s="356"/>
      <c r="AD13" s="357"/>
      <c r="AE13" s="469"/>
      <c r="AF13" s="470"/>
      <c r="AG13" s="470"/>
      <c r="AH13" s="471"/>
    </row>
    <row r="14" spans="1:34" x14ac:dyDescent="0.25">
      <c r="A14" s="184"/>
      <c r="B14" s="123" t="s">
        <v>179</v>
      </c>
      <c r="C14" s="202">
        <v>3.4990791896869267</v>
      </c>
      <c r="D14" s="203">
        <v>10.477941176470583</v>
      </c>
      <c r="E14" s="203">
        <v>6.4690026954177915</v>
      </c>
      <c r="F14" s="204">
        <v>6.9076305220883594</v>
      </c>
      <c r="G14" s="202">
        <v>7.8291814946619187</v>
      </c>
      <c r="H14" s="203">
        <v>7.4043261231281132</v>
      </c>
      <c r="I14" s="203">
        <v>9.3670886075949422</v>
      </c>
      <c r="J14" s="204">
        <v>6.536438767843733</v>
      </c>
      <c r="K14" s="202">
        <v>9.4884488448844895</v>
      </c>
      <c r="L14" s="203">
        <v>9.9147947327653085</v>
      </c>
      <c r="M14" s="203">
        <v>8.2561728395061706</v>
      </c>
      <c r="N14" s="204">
        <v>10.648801128349783</v>
      </c>
      <c r="O14" s="202">
        <v>9.042954031650341</v>
      </c>
      <c r="P14" s="203">
        <v>7.6311095164627751</v>
      </c>
      <c r="Q14" s="203">
        <v>6.7298876114010309</v>
      </c>
      <c r="R14" s="204">
        <v>5.0681716836522117</v>
      </c>
      <c r="S14" s="202">
        <v>5.2232037041042956</v>
      </c>
      <c r="T14" s="203">
        <v>5.8698969487070318</v>
      </c>
      <c r="U14" s="203">
        <v>6.4437371716043801</v>
      </c>
      <c r="V14" s="204">
        <v>6.6513617924941038</v>
      </c>
      <c r="W14" s="202">
        <v>5.6936275782178525</v>
      </c>
      <c r="X14" s="203">
        <v>5.8169785446148703</v>
      </c>
      <c r="Y14" s="203">
        <v>5.2415090778937579</v>
      </c>
      <c r="Z14" s="204">
        <v>4.7181782175544473</v>
      </c>
      <c r="AA14" s="202">
        <v>4.9961541141836374</v>
      </c>
      <c r="AB14" s="203">
        <v>4.6101428628039898</v>
      </c>
      <c r="AC14" s="203">
        <v>4.7458750167933772</v>
      </c>
      <c r="AD14" s="204">
        <v>5.080820425088417</v>
      </c>
      <c r="AE14" s="202">
        <v>5.1381236419563825</v>
      </c>
      <c r="AF14" s="203">
        <v>4.3286757329031866</v>
      </c>
      <c r="AG14" s="203">
        <v>4.3519175156738532</v>
      </c>
      <c r="AH14" s="204">
        <v>4.5720530347042931</v>
      </c>
    </row>
    <row r="15" spans="1:34" x14ac:dyDescent="0.25">
      <c r="A15" s="184"/>
      <c r="B15" s="188" t="s">
        <v>57</v>
      </c>
      <c r="C15" s="546">
        <f t="shared" ref="C15" si="32">AVERAGE(C14:D14)</f>
        <v>6.9885101830787555</v>
      </c>
      <c r="D15" s="547"/>
      <c r="E15" s="547">
        <f t="shared" ref="E15" si="33">AVERAGE(E14:F14)</f>
        <v>6.688316608753075</v>
      </c>
      <c r="F15" s="548"/>
      <c r="G15" s="546">
        <f t="shared" ref="G15" si="34">AVERAGE(G14:H14)</f>
        <v>7.616753808895016</v>
      </c>
      <c r="H15" s="547"/>
      <c r="I15" s="547">
        <f t="shared" ref="I15" si="35">AVERAGE(I14:J14)</f>
        <v>7.9517636877193372</v>
      </c>
      <c r="J15" s="548"/>
      <c r="K15" s="546">
        <f t="shared" ref="K15" si="36">AVERAGE(K14:L14)</f>
        <v>9.7016217888248981</v>
      </c>
      <c r="L15" s="547"/>
      <c r="M15" s="547">
        <f t="shared" ref="M15" si="37">AVERAGE(M14:N14)</f>
        <v>9.4524869839279759</v>
      </c>
      <c r="N15" s="548"/>
      <c r="O15" s="546">
        <f t="shared" ref="O15" si="38">AVERAGE(O14:P14)</f>
        <v>8.3370317740565589</v>
      </c>
      <c r="P15" s="547"/>
      <c r="Q15" s="547">
        <f t="shared" ref="Q15" si="39">AVERAGE(Q14:R14)</f>
        <v>5.8990296475266213</v>
      </c>
      <c r="R15" s="548"/>
      <c r="S15" s="546">
        <f t="shared" ref="S15" si="40">AVERAGE(S14:T14)</f>
        <v>5.5465503264056633</v>
      </c>
      <c r="T15" s="547"/>
      <c r="U15" s="547">
        <f t="shared" ref="U15" si="41">AVERAGE(U14:V14)</f>
        <v>6.5475494820492415</v>
      </c>
      <c r="V15" s="548"/>
      <c r="W15" s="546">
        <f t="shared" ref="W15" si="42">AVERAGE(W14:X14)</f>
        <v>5.7553030614163614</v>
      </c>
      <c r="X15" s="547"/>
      <c r="Y15" s="547">
        <f t="shared" ref="Y15" si="43">AVERAGE(Y14:Z14)</f>
        <v>4.9798436477241026</v>
      </c>
      <c r="Z15" s="548"/>
      <c r="AA15" s="546">
        <f t="shared" ref="AA15" si="44">AVERAGE(AA14:AB14)</f>
        <v>4.8031484884938136</v>
      </c>
      <c r="AB15" s="547"/>
      <c r="AC15" s="547">
        <f t="shared" ref="AC15" si="45">AVERAGE(AC14:AD14)</f>
        <v>4.9133477209408971</v>
      </c>
      <c r="AD15" s="548"/>
      <c r="AE15" s="546">
        <f t="shared" ref="AE15" si="46">AVERAGE(AE14:AF14)</f>
        <v>4.7333996874297846</v>
      </c>
      <c r="AF15" s="547"/>
      <c r="AG15" s="547">
        <f t="shared" ref="AG15" si="47">AVERAGE(AG14:AH14)</f>
        <v>4.4619852751890736</v>
      </c>
      <c r="AH15" s="548"/>
    </row>
    <row r="16" spans="1:34" x14ac:dyDescent="0.25">
      <c r="A16" s="184"/>
      <c r="B16" s="189"/>
      <c r="C16" s="355"/>
      <c r="D16" s="356"/>
      <c r="E16" s="356"/>
      <c r="F16" s="357"/>
      <c r="G16" s="355"/>
      <c r="H16" s="356"/>
      <c r="I16" s="356"/>
      <c r="J16" s="357"/>
      <c r="K16" s="355"/>
      <c r="L16" s="356"/>
      <c r="M16" s="356"/>
      <c r="N16" s="357"/>
      <c r="O16" s="355"/>
      <c r="P16" s="356"/>
      <c r="Q16" s="356"/>
      <c r="R16" s="357"/>
      <c r="S16" s="355"/>
      <c r="T16" s="356"/>
      <c r="U16" s="356"/>
      <c r="V16" s="357"/>
      <c r="W16" s="355"/>
      <c r="X16" s="356"/>
      <c r="Y16" s="356"/>
      <c r="Z16" s="357"/>
      <c r="AA16" s="355"/>
      <c r="AB16" s="356"/>
      <c r="AC16" s="356"/>
      <c r="AD16" s="357"/>
      <c r="AE16" s="469"/>
      <c r="AF16" s="470"/>
      <c r="AG16" s="470"/>
      <c r="AH16" s="471"/>
    </row>
    <row r="17" spans="1:34" x14ac:dyDescent="0.25">
      <c r="A17" s="184"/>
      <c r="B17" s="123" t="s">
        <v>180</v>
      </c>
      <c r="C17" s="355">
        <f>100*((1+'Polročné údaje'!G14/100)/(1+'Polročné údaje'!G8/100)-1)</f>
        <v>-1.3155752031770107</v>
      </c>
      <c r="D17" s="356">
        <f>100*((1+'Polročné údaje'!D14/100)/(1+'Polročné údaje'!D8/100)-1)</f>
        <v>8.0645006616927759</v>
      </c>
      <c r="E17" s="356">
        <f>100*((1+'Polročné údaje'!E14/100)/(1+'Polročné údaje'!E8/100)-1)</f>
        <v>2.4725723728756588</v>
      </c>
      <c r="F17" s="357">
        <f>100*((1+'Polročné údaje'!F14/100)/(1+'Polročné údaje'!F8/100)-1)</f>
        <v>1.3342469403681223</v>
      </c>
      <c r="G17" s="355">
        <f>100*((1+'Polročné údaje'!G14/100)/(1+'Polročné údaje'!G8/100)-1)</f>
        <v>-1.3155752031770107</v>
      </c>
      <c r="H17" s="356">
        <f>100*((1+'Polročné údaje'!H14/100)/(1+'Polročné údaje'!H8/100)-1)</f>
        <v>-4.5577670706799855</v>
      </c>
      <c r="I17" s="356">
        <f>100*((1+'Polročné údaje'!I14/100)/(1+'Polročné údaje'!I8/100)-1)</f>
        <v>-4.0078215849078891</v>
      </c>
      <c r="J17" s="357">
        <f>100*((1+'Polročné údaje'!J14/100)/(1+'Polročné údaje'!J8/100)-1)</f>
        <v>-7.5472038462449653</v>
      </c>
      <c r="K17" s="355">
        <f>100*((1+'Polročné údaje'!K14/100)/(1+'Polročné údaje'!K8/100)-1)</f>
        <v>-4.9029106732329293</v>
      </c>
      <c r="L17" s="356">
        <f>100*((1+'Polročné údaje'!L14/100)/(1+'Polročné údaje'!L8/100)-1)</f>
        <v>-2.0076124224974845</v>
      </c>
      <c r="M17" s="356">
        <f>100*((1+'Polročné údaje'!M14/100)/(1+'Polročné údaje'!M8/100)-1)</f>
        <v>-0.62162836030644764</v>
      </c>
      <c r="N17" s="357">
        <f>100*((1+'Polročné údaje'!N14/100)/(1+'Polročné údaje'!N8/100)-1)</f>
        <v>3.9932341431858864</v>
      </c>
      <c r="O17" s="355">
        <f>100*((1+'Polročné údaje'!O14/100)/(1+'Polročné údaje'!O8/100)-1)</f>
        <v>5.6617771624518864</v>
      </c>
      <c r="P17" s="356">
        <f>100*((1+'Polročné údaje'!P14/100)/(1+'Polročné údaje'!P8/100)-1)</f>
        <v>5.2863016942116037</v>
      </c>
      <c r="Q17" s="356">
        <f>100*((1+'Polročné údaje'!Q14/100)/(1+'Polročné údaje'!Q8/100)-1)</f>
        <v>4.0536873529481099</v>
      </c>
      <c r="R17" s="357">
        <f>100*((1+'Polročné údaje'!R14/100)/(1+'Polročné údaje'!R8/100)-1)</f>
        <v>2.3044310705800042</v>
      </c>
      <c r="S17" s="355">
        <f>100*((1+'Polročné údaje'!S14/100)/(1+'Polročné údaje'!S8/100)-1)</f>
        <v>1.2782638703204618</v>
      </c>
      <c r="T17" s="356">
        <f>100*((1+'Polročné údaje'!T14/100)/(1+'Polročné údaje'!T8/100)-1)</f>
        <v>1.8263458019452727</v>
      </c>
      <c r="U17" s="356">
        <f>100*((1+'Polročné údaje'!U14/100)/(1+'Polročné údaje'!U8/100)-1)</f>
        <v>2.3964777564234208</v>
      </c>
      <c r="V17" s="357">
        <f>100*((1+'Polročné údaje'!V14/100)/(1+'Polročné údaje'!V8/100)-1)</f>
        <v>2.6731684646463583</v>
      </c>
      <c r="W17" s="355">
        <f>100*((1+'Polročné údaje'!W14/100)/(1+'Polročné údaje'!W8/100)-1)</f>
        <v>2.9686195826886586</v>
      </c>
      <c r="X17" s="356">
        <f>100*((1+'Polročné údaje'!X14/100)/(1+'Polročné údaje'!X8/100)-1)</f>
        <v>2.9649388026657952</v>
      </c>
      <c r="Y17" s="356">
        <f>100*((1+'Polročné údaje'!Y14/100)/(1+'Polročné údaje'!Y8/100)-1)</f>
        <v>2.3610444611525727</v>
      </c>
      <c r="Z17" s="357">
        <f>100*((1+'Polročné údaje'!Z14/100)/(1+'Polročné údaje'!Z8/100)-1)</f>
        <v>1.8119280312490993</v>
      </c>
      <c r="AA17" s="355">
        <f>100*((1+'Polročné údaje'!AA14/100)/(1+'Polročné údaje'!AA8/100)-1)</f>
        <v>2.1845250566595587</v>
      </c>
      <c r="AB17" s="356">
        <f>100*((1+'Polročné údaje'!AB14/100)/(1+'Polročné údaje'!AB8/100)-1)</f>
        <v>1.9552033433839489</v>
      </c>
      <c r="AC17" s="356">
        <f>100*((1+'Polročné údaje'!AC14/100)/(1+'Polročné údaje'!AC8/100)-1)</f>
        <v>2.1266108704481201</v>
      </c>
      <c r="AD17" s="357">
        <f>100*((1+'Polročné údaje'!AD14/100)/(1+'Polročné údaje'!AD8/100)-1)</f>
        <v>2.4724905752373516</v>
      </c>
      <c r="AE17" s="469">
        <f>100*((1+'Polročné údaje'!AE14/100)/(1+'Polročné údaje'!AE8/100)-1)</f>
        <v>2.4061507494553602</v>
      </c>
      <c r="AF17" s="470">
        <f>100*((1+'Polročné údaje'!AF14/100)/(1+'Polročné údaje'!AF8/100)-1)</f>
        <v>1.630384464497725</v>
      </c>
      <c r="AG17" s="470">
        <f>100*((1+'Polročné údaje'!AG14/100)/(1+'Polročné údaje'!AG8/100)-1)</f>
        <v>1.7780803038891513</v>
      </c>
      <c r="AH17" s="471">
        <f>100*((1+'Polročné údaje'!AH14/100)/(1+'Polročné údaje'!AH8/100)-1)</f>
        <v>2.1149125742069952</v>
      </c>
    </row>
    <row r="18" spans="1:34" x14ac:dyDescent="0.25">
      <c r="A18" s="184"/>
      <c r="B18" s="188" t="s">
        <v>57</v>
      </c>
      <c r="C18" s="546">
        <f t="shared" ref="C18" si="48">AVERAGE(C17:D17)</f>
        <v>3.3744627292578828</v>
      </c>
      <c r="D18" s="547"/>
      <c r="E18" s="547">
        <f t="shared" ref="E18" si="49">AVERAGE(E17:F17)</f>
        <v>1.9034096566218905</v>
      </c>
      <c r="F18" s="548"/>
      <c r="G18" s="546">
        <f t="shared" ref="G18" si="50">AVERAGE(G17:H17)</f>
        <v>-2.9366711369284983</v>
      </c>
      <c r="H18" s="547"/>
      <c r="I18" s="547">
        <f t="shared" ref="I18" si="51">AVERAGE(I17:J17)</f>
        <v>-5.7775127155764272</v>
      </c>
      <c r="J18" s="548"/>
      <c r="K18" s="546">
        <f t="shared" ref="K18" si="52">AVERAGE(K17:L17)</f>
        <v>-3.4552615478652067</v>
      </c>
      <c r="L18" s="547"/>
      <c r="M18" s="547">
        <f t="shared" ref="M18" si="53">AVERAGE(M17:N17)</f>
        <v>1.6858028914397194</v>
      </c>
      <c r="N18" s="548"/>
      <c r="O18" s="546">
        <f t="shared" ref="O18" si="54">AVERAGE(O17:P17)</f>
        <v>5.4740394283317446</v>
      </c>
      <c r="P18" s="547"/>
      <c r="Q18" s="547">
        <f t="shared" ref="Q18" si="55">AVERAGE(Q17:R17)</f>
        <v>3.179059211764057</v>
      </c>
      <c r="R18" s="548"/>
      <c r="S18" s="546">
        <f t="shared" ref="S18" si="56">AVERAGE(S17:T17)</f>
        <v>1.5523048361328673</v>
      </c>
      <c r="T18" s="547"/>
      <c r="U18" s="547">
        <f t="shared" ref="U18" si="57">AVERAGE(U17:V17)</f>
        <v>2.5348231105348895</v>
      </c>
      <c r="V18" s="548"/>
      <c r="W18" s="546">
        <f t="shared" ref="W18" si="58">AVERAGE(W17:X17)</f>
        <v>2.9667791926772269</v>
      </c>
      <c r="X18" s="547"/>
      <c r="Y18" s="547">
        <f t="shared" ref="Y18" si="59">AVERAGE(Y17:Z17)</f>
        <v>2.086486246200836</v>
      </c>
      <c r="Z18" s="548"/>
      <c r="AA18" s="546">
        <f t="shared" ref="AA18" si="60">AVERAGE(AA17:AB17)</f>
        <v>2.0698642000217538</v>
      </c>
      <c r="AB18" s="547"/>
      <c r="AC18" s="547">
        <f t="shared" ref="AC18" si="61">AVERAGE(AC17:AD17)</f>
        <v>2.2995507228427359</v>
      </c>
      <c r="AD18" s="548"/>
      <c r="AE18" s="546">
        <f t="shared" ref="AE18" si="62">AVERAGE(AE17:AF17)</f>
        <v>2.0182676069765426</v>
      </c>
      <c r="AF18" s="547"/>
      <c r="AG18" s="547">
        <f t="shared" ref="AG18" si="63">AVERAGE(AG17:AH17)</f>
        <v>1.9464964390480732</v>
      </c>
      <c r="AH18" s="548"/>
    </row>
    <row r="19" spans="1:34" s="123" customFormat="1" x14ac:dyDescent="0.25">
      <c r="A19" s="187"/>
      <c r="B19" s="190"/>
      <c r="C19" s="208"/>
      <c r="D19" s="209"/>
      <c r="E19" s="209"/>
      <c r="F19" s="210"/>
      <c r="G19" s="208"/>
      <c r="H19" s="209"/>
      <c r="I19" s="209"/>
      <c r="J19" s="210"/>
      <c r="K19" s="208"/>
      <c r="L19" s="209"/>
      <c r="M19" s="209"/>
      <c r="N19" s="210"/>
      <c r="O19" s="208"/>
      <c r="P19" s="209"/>
      <c r="Q19" s="209"/>
      <c r="R19" s="210"/>
      <c r="S19" s="208"/>
      <c r="T19" s="209"/>
      <c r="U19" s="209"/>
      <c r="V19" s="210"/>
      <c r="W19" s="208"/>
      <c r="X19" s="209"/>
      <c r="Y19" s="209"/>
      <c r="Z19" s="210"/>
      <c r="AA19" s="208"/>
      <c r="AB19" s="209"/>
      <c r="AC19" s="209"/>
      <c r="AD19" s="210"/>
      <c r="AE19" s="208"/>
      <c r="AF19" s="209"/>
      <c r="AG19" s="209"/>
      <c r="AH19" s="210"/>
    </row>
    <row r="20" spans="1:34" s="123" customFormat="1" x14ac:dyDescent="0.25">
      <c r="C20" s="191"/>
    </row>
  </sheetData>
  <mergeCells count="67">
    <mergeCell ref="AE18:AF18"/>
    <mergeCell ref="AG18:AH18"/>
    <mergeCell ref="AE9:AF9"/>
    <mergeCell ref="AG9:AH9"/>
    <mergeCell ref="AE12:AF12"/>
    <mergeCell ref="AG12:AH12"/>
    <mergeCell ref="AE15:AF15"/>
    <mergeCell ref="AG15:AH15"/>
    <mergeCell ref="W18:X18"/>
    <mergeCell ref="Y18:Z18"/>
    <mergeCell ref="W9:X9"/>
    <mergeCell ref="Y9:Z9"/>
    <mergeCell ref="W12:X12"/>
    <mergeCell ref="Y12:Z12"/>
    <mergeCell ref="W15:X15"/>
    <mergeCell ref="Y15:Z15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C18:D18"/>
    <mergeCell ref="E18:F18"/>
    <mergeCell ref="K15:L15"/>
    <mergeCell ref="A1:V1"/>
    <mergeCell ref="A2:V2"/>
    <mergeCell ref="A3:V3"/>
    <mergeCell ref="E15:F15"/>
    <mergeCell ref="G15:H15"/>
    <mergeCell ref="I15:J15"/>
    <mergeCell ref="C15:D15"/>
    <mergeCell ref="I9:J9"/>
    <mergeCell ref="E12:F12"/>
    <mergeCell ref="G12:H12"/>
    <mergeCell ref="M15:N15"/>
    <mergeCell ref="E9:F9"/>
    <mergeCell ref="Q18:R18"/>
    <mergeCell ref="G18:H18"/>
    <mergeCell ref="I18:J18"/>
    <mergeCell ref="K18:L18"/>
    <mergeCell ref="M18:N18"/>
    <mergeCell ref="O18:P18"/>
    <mergeCell ref="S18:T18"/>
    <mergeCell ref="U18:V18"/>
    <mergeCell ref="S9:T9"/>
    <mergeCell ref="U9:V9"/>
    <mergeCell ref="S12:T12"/>
    <mergeCell ref="U12:V12"/>
    <mergeCell ref="S15:T15"/>
    <mergeCell ref="U15:V15"/>
    <mergeCell ref="AA18:AB18"/>
    <mergeCell ref="AC18:AD18"/>
    <mergeCell ref="AA9:AB9"/>
    <mergeCell ref="AC9:AD9"/>
    <mergeCell ref="AA12:AB12"/>
    <mergeCell ref="AC12:AD12"/>
    <mergeCell ref="AA15:AB15"/>
    <mergeCell ref="AC15:AD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24"/>
  <sheetViews>
    <sheetView zoomScale="80" zoomScaleNormal="80" workbookViewId="0">
      <pane xSplit="2" ySplit="6" topLeftCell="R7" activePane="bottomRight" state="frozen"/>
      <selection pane="topRight" activeCell="C1" sqref="C1"/>
      <selection pane="bottomLeft" activeCell="A7" sqref="A7"/>
      <selection pane="bottomRight" activeCell="Y23" sqref="Y23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22" width="9.140625" style="179" customWidth="1"/>
    <col min="23" max="16384" width="9.140625" style="179"/>
  </cols>
  <sheetData>
    <row r="1" spans="1:34" x14ac:dyDescent="0.25">
      <c r="A1" s="533" t="str">
        <f>'Súhrnné indikátory'!A1:N1</f>
        <v>69. zasadnutie Výboru pre makroekonomické prognózy, 14.6.2024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5"/>
      <c r="R1" s="535"/>
      <c r="S1" s="535"/>
      <c r="T1" s="535"/>
      <c r="U1" s="535"/>
      <c r="V1" s="535"/>
    </row>
    <row r="2" spans="1:34" ht="18.75" x14ac:dyDescent="0.3">
      <c r="A2" s="539" t="s">
        <v>151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</row>
    <row r="3" spans="1:34" x14ac:dyDescent="0.25">
      <c r="A3" s="541" t="s">
        <v>61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</row>
    <row r="4" spans="1:34" s="123" customFormat="1" x14ac:dyDescent="0.25">
      <c r="A4" s="180"/>
      <c r="B4" s="181"/>
      <c r="C4" s="182"/>
      <c r="D4" s="182"/>
      <c r="E4" s="182"/>
      <c r="F4" s="183"/>
      <c r="G4" s="182"/>
      <c r="H4" s="182"/>
      <c r="I4" s="182"/>
      <c r="J4" s="183"/>
      <c r="K4" s="182"/>
      <c r="L4" s="182"/>
      <c r="M4" s="182"/>
      <c r="N4" s="183"/>
      <c r="O4" s="182"/>
      <c r="P4" s="182"/>
      <c r="Q4" s="182"/>
      <c r="R4" s="183"/>
      <c r="S4" s="182"/>
      <c r="T4" s="182"/>
      <c r="U4" s="182"/>
      <c r="V4" s="183"/>
      <c r="W4" s="182"/>
      <c r="X4" s="182"/>
      <c r="Y4" s="182"/>
      <c r="Z4" s="183"/>
      <c r="AA4" s="182"/>
      <c r="AB4" s="182"/>
      <c r="AC4" s="182"/>
      <c r="AD4" s="183"/>
      <c r="AE4" s="182"/>
      <c r="AF4" s="182"/>
      <c r="AG4" s="182"/>
      <c r="AH4" s="183"/>
    </row>
    <row r="5" spans="1:34" s="123" customFormat="1" x14ac:dyDescent="0.25">
      <c r="A5" s="184"/>
      <c r="B5" s="186"/>
      <c r="C5" s="185">
        <v>2021</v>
      </c>
      <c r="D5" s="185">
        <v>2021</v>
      </c>
      <c r="E5" s="185">
        <v>2021</v>
      </c>
      <c r="F5" s="186">
        <v>2021</v>
      </c>
      <c r="G5" s="185">
        <v>2022</v>
      </c>
      <c r="H5" s="185">
        <v>2022</v>
      </c>
      <c r="I5" s="185">
        <v>2022</v>
      </c>
      <c r="J5" s="186">
        <v>2022</v>
      </c>
      <c r="K5" s="185">
        <v>2023</v>
      </c>
      <c r="L5" s="185">
        <v>2023</v>
      </c>
      <c r="M5" s="185">
        <v>2023</v>
      </c>
      <c r="N5" s="186">
        <v>2023</v>
      </c>
      <c r="O5" s="214">
        <v>2024</v>
      </c>
      <c r="P5" s="185">
        <v>2024</v>
      </c>
      <c r="Q5" s="185">
        <v>2024</v>
      </c>
      <c r="R5" s="186">
        <v>2024</v>
      </c>
      <c r="S5" s="214">
        <v>2025</v>
      </c>
      <c r="T5" s="185">
        <v>2025</v>
      </c>
      <c r="U5" s="185">
        <v>2025</v>
      </c>
      <c r="V5" s="186">
        <v>2025</v>
      </c>
      <c r="W5" s="214">
        <v>2026</v>
      </c>
      <c r="X5" s="185">
        <v>2026</v>
      </c>
      <c r="Y5" s="185">
        <v>2026</v>
      </c>
      <c r="Z5" s="186">
        <v>2026</v>
      </c>
      <c r="AA5" s="214">
        <v>2027</v>
      </c>
      <c r="AB5" s="185">
        <v>2027</v>
      </c>
      <c r="AC5" s="185">
        <v>2027</v>
      </c>
      <c r="AD5" s="186">
        <v>2027</v>
      </c>
      <c r="AE5" s="214">
        <v>2028</v>
      </c>
      <c r="AF5" s="185">
        <v>2028</v>
      </c>
      <c r="AG5" s="185">
        <v>2028</v>
      </c>
      <c r="AH5" s="186">
        <v>2028</v>
      </c>
    </row>
    <row r="6" spans="1:34" s="123" customFormat="1" x14ac:dyDescent="0.25">
      <c r="A6" s="187"/>
      <c r="B6" s="105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</row>
    <row r="7" spans="1:34" x14ac:dyDescent="0.25">
      <c r="A7" s="184"/>
      <c r="B7" s="186"/>
      <c r="C7" s="361"/>
      <c r="D7" s="182"/>
      <c r="E7" s="182"/>
      <c r="F7" s="183"/>
      <c r="G7" s="361"/>
      <c r="H7" s="182"/>
      <c r="I7" s="182"/>
      <c r="J7" s="183"/>
      <c r="K7" s="361"/>
      <c r="L7" s="182"/>
      <c r="M7" s="182"/>
      <c r="N7" s="183"/>
      <c r="O7" s="361"/>
      <c r="P7" s="182"/>
      <c r="Q7" s="182"/>
      <c r="R7" s="183"/>
      <c r="S7" s="361"/>
      <c r="T7" s="182"/>
      <c r="U7" s="182"/>
      <c r="V7" s="183"/>
      <c r="W7" s="361"/>
      <c r="X7" s="182"/>
      <c r="Y7" s="182"/>
      <c r="Z7" s="183"/>
      <c r="AA7" s="361"/>
      <c r="AB7" s="182"/>
      <c r="AC7" s="182"/>
      <c r="AD7" s="183"/>
      <c r="AE7" s="361"/>
      <c r="AF7" s="182"/>
      <c r="AG7" s="182"/>
      <c r="AH7" s="183"/>
    </row>
    <row r="8" spans="1:34" x14ac:dyDescent="0.25">
      <c r="A8" s="184"/>
      <c r="B8" s="90" t="s">
        <v>187</v>
      </c>
      <c r="C8" s="231">
        <v>22.480848000000002</v>
      </c>
      <c r="D8" s="232">
        <v>24.896941999999999</v>
      </c>
      <c r="E8" s="232">
        <v>26.470103999999999</v>
      </c>
      <c r="F8" s="233">
        <v>26.396653000000001</v>
      </c>
      <c r="G8" s="231">
        <v>24.580268</v>
      </c>
      <c r="H8" s="232">
        <v>27.293854</v>
      </c>
      <c r="I8" s="232">
        <v>29.014403000000001</v>
      </c>
      <c r="J8" s="233">
        <v>28.873493000000003</v>
      </c>
      <c r="K8" s="231">
        <v>27.550467000000001</v>
      </c>
      <c r="L8" s="232">
        <v>30.448909</v>
      </c>
      <c r="M8" s="232">
        <v>32.489227999999997</v>
      </c>
      <c r="N8" s="233">
        <v>32.324190999999999</v>
      </c>
      <c r="O8" s="231">
        <v>29.768103</v>
      </c>
      <c r="P8" s="232">
        <v>33.015393683977202</v>
      </c>
      <c r="Q8" s="232">
        <v>34.727191296333629</v>
      </c>
      <c r="R8" s="233">
        <v>34.164383900323017</v>
      </c>
      <c r="S8" s="231">
        <v>31.535647881053656</v>
      </c>
      <c r="T8" s="232">
        <v>35.084775367546818</v>
      </c>
      <c r="U8" s="232">
        <v>37.111842384564525</v>
      </c>
      <c r="V8" s="233">
        <v>36.71240695580282</v>
      </c>
      <c r="W8" s="231">
        <v>33.468330963315516</v>
      </c>
      <c r="X8" s="232">
        <v>36.949774800051486</v>
      </c>
      <c r="Y8" s="232">
        <v>38.772280166061172</v>
      </c>
      <c r="Z8" s="233">
        <v>37.9744884065002</v>
      </c>
      <c r="AA8" s="231">
        <v>34.721464253241834</v>
      </c>
      <c r="AB8" s="232">
        <v>38.499313981669708</v>
      </c>
      <c r="AC8" s="232">
        <v>40.618308749847756</v>
      </c>
      <c r="AD8" s="233">
        <v>39.996428273779081</v>
      </c>
      <c r="AE8" s="231">
        <v>36.577173612784215</v>
      </c>
      <c r="AF8" s="232">
        <v>40.379970864959908</v>
      </c>
      <c r="AG8" s="232">
        <v>42.488138324503048</v>
      </c>
      <c r="AH8" s="233">
        <v>41.776475416386631</v>
      </c>
    </row>
    <row r="9" spans="1:34" x14ac:dyDescent="0.25">
      <c r="A9" s="184"/>
      <c r="B9" s="110" t="s">
        <v>23</v>
      </c>
      <c r="C9" s="193">
        <v>2.3450192702301642</v>
      </c>
      <c r="D9" s="194">
        <v>13.922447263214677</v>
      </c>
      <c r="E9" s="194">
        <v>6.1167890252178836</v>
      </c>
      <c r="F9" s="195">
        <v>6.9325203054752871</v>
      </c>
      <c r="G9" s="193">
        <v>9.3387046609629607</v>
      </c>
      <c r="H9" s="194">
        <v>9.6273349554334864</v>
      </c>
      <c r="I9" s="194">
        <v>9.6119720572310552</v>
      </c>
      <c r="J9" s="195">
        <v>9.3831592967487119</v>
      </c>
      <c r="K9" s="193">
        <v>12.083672155242574</v>
      </c>
      <c r="L9" s="194">
        <v>11.55958040956766</v>
      </c>
      <c r="M9" s="194">
        <v>11.976207127198158</v>
      </c>
      <c r="N9" s="195">
        <v>11.951092997303769</v>
      </c>
      <c r="O9" s="193">
        <v>8.049359018124802</v>
      </c>
      <c r="P9" s="194">
        <v>8.4288231278736525</v>
      </c>
      <c r="Q9" s="194">
        <v>6.8883240202987528</v>
      </c>
      <c r="R9" s="195">
        <v>5.6929279384688058</v>
      </c>
      <c r="S9" s="193">
        <v>5.9377142072293276</v>
      </c>
      <c r="T9" s="194">
        <v>6.2679297523382749</v>
      </c>
      <c r="U9" s="194">
        <v>6.8668124291487276</v>
      </c>
      <c r="V9" s="195">
        <v>7.4581267524502781</v>
      </c>
      <c r="W9" s="193">
        <v>6.1285662801397356</v>
      </c>
      <c r="X9" s="194">
        <v>5.3156943801606182</v>
      </c>
      <c r="Y9" s="194">
        <v>4.4741453800398068</v>
      </c>
      <c r="Z9" s="195">
        <v>3.437751853799087</v>
      </c>
      <c r="AA9" s="193">
        <v>3.7442359802760228</v>
      </c>
      <c r="AB9" s="194">
        <v>4.1936363347363725</v>
      </c>
      <c r="AC9" s="194">
        <v>4.7612071714123294</v>
      </c>
      <c r="AD9" s="195">
        <v>5.3244690109710113</v>
      </c>
      <c r="AE9" s="193">
        <v>5.3445596245818461</v>
      </c>
      <c r="AF9" s="194">
        <v>4.884910116023411</v>
      </c>
      <c r="AG9" s="194">
        <v>4.6034156325189146</v>
      </c>
      <c r="AH9" s="195">
        <v>4.450515257069898</v>
      </c>
    </row>
    <row r="10" spans="1:34" x14ac:dyDescent="0.25">
      <c r="A10" s="184"/>
      <c r="B10" s="90" t="s">
        <v>188</v>
      </c>
      <c r="C10" s="231">
        <v>20.615665</v>
      </c>
      <c r="D10" s="232">
        <v>22.744482999999999</v>
      </c>
      <c r="E10" s="232">
        <v>23.830987</v>
      </c>
      <c r="F10" s="233">
        <v>23.628122999999999</v>
      </c>
      <c r="G10" s="231">
        <v>21.283919000000001</v>
      </c>
      <c r="H10" s="232">
        <v>23.091087999999999</v>
      </c>
      <c r="I10" s="232">
        <v>24.207972000000002</v>
      </c>
      <c r="J10" s="233">
        <v>23.934632000000001</v>
      </c>
      <c r="K10" s="231">
        <v>21.321549999999998</v>
      </c>
      <c r="L10" s="232">
        <v>23.504919000000001</v>
      </c>
      <c r="M10" s="232">
        <v>24.699330000000003</v>
      </c>
      <c r="N10" s="233">
        <v>24.468814000000002</v>
      </c>
      <c r="O10" s="231">
        <v>21.904387999999997</v>
      </c>
      <c r="P10" s="232">
        <v>24.094878650428928</v>
      </c>
      <c r="Q10" s="232">
        <v>25.315099783370965</v>
      </c>
      <c r="R10" s="233">
        <v>25.065612129868018</v>
      </c>
      <c r="S10" s="231">
        <v>22.518737351162542</v>
      </c>
      <c r="T10" s="232">
        <v>24.700088666510556</v>
      </c>
      <c r="U10" s="232">
        <v>25.932039491630995</v>
      </c>
      <c r="V10" s="233">
        <v>25.716820407147583</v>
      </c>
      <c r="W10" s="231">
        <v>23.069471450940593</v>
      </c>
      <c r="X10" s="232">
        <v>25.265304657329686</v>
      </c>
      <c r="Y10" s="232">
        <v>26.432328957363094</v>
      </c>
      <c r="Z10" s="233">
        <v>26.05639035955998</v>
      </c>
      <c r="AA10" s="231">
        <v>23.314370415238677</v>
      </c>
      <c r="AB10" s="232">
        <v>25.630892257540225</v>
      </c>
      <c r="AC10" s="232">
        <v>26.956891295462874</v>
      </c>
      <c r="AD10" s="233">
        <v>26.704357394702544</v>
      </c>
      <c r="AE10" s="231">
        <v>23.824185152666214</v>
      </c>
      <c r="AF10" s="232">
        <v>26.132712281693291</v>
      </c>
      <c r="AG10" s="232">
        <v>27.475689252751152</v>
      </c>
      <c r="AH10" s="233">
        <v>27.215106449988912</v>
      </c>
    </row>
    <row r="11" spans="1:34" x14ac:dyDescent="0.25">
      <c r="A11" s="184"/>
      <c r="B11" s="110" t="s">
        <v>23</v>
      </c>
      <c r="C11" s="193">
        <v>1.6795198454856664</v>
      </c>
      <c r="D11" s="194">
        <v>11.708116583391593</v>
      </c>
      <c r="E11" s="194">
        <v>3.0691359388402839</v>
      </c>
      <c r="F11" s="195">
        <v>3.0613753728038651</v>
      </c>
      <c r="G11" s="193">
        <v>3.2414865103793655</v>
      </c>
      <c r="H11" s="194">
        <v>1.5239080176058462</v>
      </c>
      <c r="I11" s="194">
        <v>1.5819109800194298</v>
      </c>
      <c r="J11" s="195">
        <v>1.2972211123160493</v>
      </c>
      <c r="K11" s="193">
        <v>0.17680484500997018</v>
      </c>
      <c r="L11" s="194">
        <v>1.792167610291906</v>
      </c>
      <c r="M11" s="194">
        <v>2.0297363199197394</v>
      </c>
      <c r="N11" s="195">
        <v>2.2318371136853088</v>
      </c>
      <c r="O11" s="193">
        <v>2.7335629914335469</v>
      </c>
      <c r="P11" s="194">
        <v>2.5099412188100967</v>
      </c>
      <c r="Q11" s="194">
        <v>2.4930626999637884</v>
      </c>
      <c r="R11" s="195">
        <v>2.4390153518189184</v>
      </c>
      <c r="S11" s="193">
        <v>2.804686217038066</v>
      </c>
      <c r="T11" s="194">
        <v>2.5117786433460854</v>
      </c>
      <c r="U11" s="194">
        <v>2.4370423720995404</v>
      </c>
      <c r="V11" s="195">
        <v>2.5980146581123797</v>
      </c>
      <c r="W11" s="193">
        <v>2.4456704263199791</v>
      </c>
      <c r="X11" s="194">
        <v>2.2883156350182343</v>
      </c>
      <c r="Y11" s="194">
        <v>1.9292330088173548</v>
      </c>
      <c r="Z11" s="195">
        <v>1.3204196593371131</v>
      </c>
      <c r="AA11" s="193">
        <v>1.0615716307973866</v>
      </c>
      <c r="AB11" s="194">
        <v>1.4469946243236054</v>
      </c>
      <c r="AC11" s="194">
        <v>1.9845483118265284</v>
      </c>
      <c r="AD11" s="195">
        <v>2.4867874106930143</v>
      </c>
      <c r="AE11" s="193">
        <v>2.1866974245820181</v>
      </c>
      <c r="AF11" s="194">
        <v>1.9578718489811298</v>
      </c>
      <c r="AG11" s="194">
        <v>1.9245466830798641</v>
      </c>
      <c r="AH11" s="195">
        <v>1.9126056760597754</v>
      </c>
    </row>
    <row r="12" spans="1:34" x14ac:dyDescent="0.25">
      <c r="A12" s="184"/>
      <c r="B12" s="90" t="s">
        <v>189</v>
      </c>
      <c r="C12" s="231">
        <v>12.779997999999999</v>
      </c>
      <c r="D12" s="232">
        <v>14.162946000000002</v>
      </c>
      <c r="E12" s="232">
        <v>14.922302999999999</v>
      </c>
      <c r="F12" s="233">
        <v>15.066343</v>
      </c>
      <c r="G12" s="231">
        <v>15.664878</v>
      </c>
      <c r="H12" s="232">
        <v>16.802482999999999</v>
      </c>
      <c r="I12" s="232">
        <v>17.439205000000001</v>
      </c>
      <c r="J12" s="233">
        <v>17.875879999999999</v>
      </c>
      <c r="K12" s="231">
        <v>17.547939</v>
      </c>
      <c r="L12" s="232">
        <v>18.016116</v>
      </c>
      <c r="M12" s="232">
        <v>18.480434000000002</v>
      </c>
      <c r="N12" s="233">
        <v>18.332294999999998</v>
      </c>
      <c r="O12" s="231">
        <v>18.572310000000002</v>
      </c>
      <c r="P12" s="232">
        <v>18.940619782843065</v>
      </c>
      <c r="Q12" s="232">
        <v>19.574391150330516</v>
      </c>
      <c r="R12" s="233">
        <v>19.678465818976392</v>
      </c>
      <c r="S12" s="231">
        <v>19.901219558757255</v>
      </c>
      <c r="T12" s="232">
        <v>20.156460775788897</v>
      </c>
      <c r="U12" s="232">
        <v>20.709790133328116</v>
      </c>
      <c r="V12" s="233">
        <v>20.729429603473875</v>
      </c>
      <c r="W12" s="231">
        <v>20.890429835655837</v>
      </c>
      <c r="X12" s="232">
        <v>21.285811843622856</v>
      </c>
      <c r="Y12" s="232">
        <v>21.84937798149565</v>
      </c>
      <c r="Z12" s="233">
        <v>21.798248310637188</v>
      </c>
      <c r="AA12" s="231">
        <v>21.89189197346516</v>
      </c>
      <c r="AB12" s="232">
        <v>22.336793087790724</v>
      </c>
      <c r="AC12" s="232">
        <v>23.016552822217974</v>
      </c>
      <c r="AD12" s="233">
        <v>23.076269945112411</v>
      </c>
      <c r="AE12" s="231">
        <v>23.059241032503685</v>
      </c>
      <c r="AF12" s="232">
        <v>23.453336620088077</v>
      </c>
      <c r="AG12" s="232">
        <v>24.100609300081391</v>
      </c>
      <c r="AH12" s="233">
        <v>24.152763044955826</v>
      </c>
    </row>
    <row r="13" spans="1:34" x14ac:dyDescent="0.25">
      <c r="A13" s="184"/>
      <c r="B13" s="110" t="s">
        <v>23</v>
      </c>
      <c r="C13" s="193">
        <v>-3.9532704780790517</v>
      </c>
      <c r="D13" s="194">
        <v>9.2692005110204256</v>
      </c>
      <c r="E13" s="194">
        <v>8.1622810079023722</v>
      </c>
      <c r="F13" s="195">
        <v>9.9497917598644783</v>
      </c>
      <c r="G13" s="193">
        <v>22.573399463755784</v>
      </c>
      <c r="H13" s="194">
        <v>18.636920595474969</v>
      </c>
      <c r="I13" s="194">
        <v>16.866712865969834</v>
      </c>
      <c r="J13" s="195">
        <v>18.647770066033932</v>
      </c>
      <c r="K13" s="193">
        <v>12.020910727807754</v>
      </c>
      <c r="L13" s="194">
        <v>7.2229384192800561</v>
      </c>
      <c r="M13" s="194">
        <v>5.9706219406217231</v>
      </c>
      <c r="N13" s="195">
        <v>2.5532449311586491</v>
      </c>
      <c r="O13" s="193">
        <v>5.8375573336561182</v>
      </c>
      <c r="P13" s="194">
        <v>5.1315376901606369</v>
      </c>
      <c r="Q13" s="194">
        <v>5.919542529848143</v>
      </c>
      <c r="R13" s="195">
        <v>7.3431658118985776</v>
      </c>
      <c r="S13" s="193">
        <v>7.1553272520071598</v>
      </c>
      <c r="T13" s="194">
        <v>6.4192249614090091</v>
      </c>
      <c r="U13" s="194">
        <v>5.8004306457236865</v>
      </c>
      <c r="V13" s="195">
        <v>5.3406794725024742</v>
      </c>
      <c r="W13" s="193">
        <v>4.9706012939457977</v>
      </c>
      <c r="X13" s="194">
        <v>5.6029234516730586</v>
      </c>
      <c r="Y13" s="194">
        <v>5.5026528073483627</v>
      </c>
      <c r="Z13" s="195">
        <v>5.15604494483628</v>
      </c>
      <c r="AA13" s="193">
        <v>4.7938800000181248</v>
      </c>
      <c r="AB13" s="194">
        <v>4.9374731482592749</v>
      </c>
      <c r="AC13" s="194">
        <v>5.3419133565761445</v>
      </c>
      <c r="AD13" s="195">
        <v>5.8629556662659343</v>
      </c>
      <c r="AE13" s="193">
        <v>5.3323351880844694</v>
      </c>
      <c r="AF13" s="194">
        <v>4.9986742855564925</v>
      </c>
      <c r="AG13" s="194">
        <v>4.7098993764912223</v>
      </c>
      <c r="AH13" s="195">
        <v>4.664935461423747</v>
      </c>
    </row>
    <row r="14" spans="1:34" x14ac:dyDescent="0.25">
      <c r="A14" s="184"/>
      <c r="B14" s="90" t="s">
        <v>190</v>
      </c>
      <c r="C14" s="231">
        <v>11.627925000000001</v>
      </c>
      <c r="D14" s="232">
        <v>12.742252000000001</v>
      </c>
      <c r="E14" s="232">
        <v>13.249084</v>
      </c>
      <c r="F14" s="233">
        <v>13.179523999999999</v>
      </c>
      <c r="G14" s="231">
        <v>12.845368000000001</v>
      </c>
      <c r="H14" s="232">
        <v>13.401983</v>
      </c>
      <c r="I14" s="232">
        <v>13.750888000000002</v>
      </c>
      <c r="J14" s="233">
        <v>13.908585</v>
      </c>
      <c r="K14" s="231">
        <v>12.47302</v>
      </c>
      <c r="L14" s="232">
        <v>12.823951000000001</v>
      </c>
      <c r="M14" s="232">
        <v>13.411</v>
      </c>
      <c r="N14" s="233">
        <v>13.497911999999999</v>
      </c>
      <c r="O14" s="231">
        <v>12.910195999999999</v>
      </c>
      <c r="P14" s="232">
        <v>13.021126795894597</v>
      </c>
      <c r="Q14" s="232">
        <v>13.761404480445297</v>
      </c>
      <c r="R14" s="233">
        <v>14.024198963186155</v>
      </c>
      <c r="S14" s="231">
        <v>13.298507667448954</v>
      </c>
      <c r="T14" s="232">
        <v>13.305159920953095</v>
      </c>
      <c r="U14" s="232">
        <v>14.000160892823603</v>
      </c>
      <c r="V14" s="233">
        <v>14.21852616634742</v>
      </c>
      <c r="W14" s="231">
        <v>13.592651234039176</v>
      </c>
      <c r="X14" s="232">
        <v>13.663367275840573</v>
      </c>
      <c r="Y14" s="232">
        <v>14.360430590016966</v>
      </c>
      <c r="Z14" s="233">
        <v>14.530131448166392</v>
      </c>
      <c r="AA14" s="231">
        <v>13.845689824816064</v>
      </c>
      <c r="AB14" s="232">
        <v>13.958292920757238</v>
      </c>
      <c r="AC14" s="232">
        <v>14.734725168486781</v>
      </c>
      <c r="AD14" s="233">
        <v>14.985958191342798</v>
      </c>
      <c r="AE14" s="231">
        <v>14.193017792424376</v>
      </c>
      <c r="AF14" s="232">
        <v>14.263631289097415</v>
      </c>
      <c r="AG14" s="232">
        <v>15.037199963262749</v>
      </c>
      <c r="AH14" s="233">
        <v>15.305632720722649</v>
      </c>
    </row>
    <row r="15" spans="1:34" x14ac:dyDescent="0.25">
      <c r="A15" s="184"/>
      <c r="B15" s="110" t="s">
        <v>23</v>
      </c>
      <c r="C15" s="193">
        <v>-4.368963498611822</v>
      </c>
      <c r="D15" s="194">
        <v>6.5527294712147244</v>
      </c>
      <c r="E15" s="194">
        <v>3.971564596937549</v>
      </c>
      <c r="F15" s="195">
        <v>3.9871272226670307</v>
      </c>
      <c r="G15" s="193">
        <v>10.469993571509949</v>
      </c>
      <c r="H15" s="194">
        <v>5.1775070843050219</v>
      </c>
      <c r="I15" s="194">
        <v>3.7874618350974387</v>
      </c>
      <c r="J15" s="195">
        <v>5.5317703431474685</v>
      </c>
      <c r="K15" s="193">
        <v>-2.8986946890116383</v>
      </c>
      <c r="L15" s="194">
        <v>-4.3130333772248397</v>
      </c>
      <c r="M15" s="194">
        <v>-2.4717530969636359</v>
      </c>
      <c r="N15" s="195">
        <v>-2.9526583761036895</v>
      </c>
      <c r="O15" s="193">
        <v>3.5049731340124568</v>
      </c>
      <c r="P15" s="194">
        <v>1.5375588685156094</v>
      </c>
      <c r="Q15" s="194">
        <v>2.6128139620110069</v>
      </c>
      <c r="R15" s="195">
        <v>3.8990249987268744</v>
      </c>
      <c r="S15" s="193">
        <v>3.0077906443012559</v>
      </c>
      <c r="T15" s="194">
        <v>2.181325237905285</v>
      </c>
      <c r="U15" s="194">
        <v>1.7349712576036458</v>
      </c>
      <c r="V15" s="195">
        <v>1.3856563477983919</v>
      </c>
      <c r="W15" s="193">
        <v>2.2118539459145881</v>
      </c>
      <c r="X15" s="194">
        <v>2.6922438889544598</v>
      </c>
      <c r="Y15" s="194">
        <v>2.5733254064103983</v>
      </c>
      <c r="Z15" s="195">
        <v>2.1915441739417618</v>
      </c>
      <c r="AA15" s="193">
        <v>1.8615837809714542</v>
      </c>
      <c r="AB15" s="194">
        <v>2.1585136296390806</v>
      </c>
      <c r="AC15" s="194">
        <v>2.606430051825992</v>
      </c>
      <c r="AD15" s="195">
        <v>3.1371136923467269</v>
      </c>
      <c r="AE15" s="193">
        <v>2.5085638346872718</v>
      </c>
      <c r="AF15" s="194">
        <v>2.1875050915868943</v>
      </c>
      <c r="AG15" s="194">
        <v>2.0528024195719086</v>
      </c>
      <c r="AH15" s="195">
        <v>2.1331604245668156</v>
      </c>
    </row>
    <row r="16" spans="1:34" x14ac:dyDescent="0.25">
      <c r="A16" s="184"/>
      <c r="B16" s="90" t="s">
        <v>191</v>
      </c>
      <c r="C16" s="231">
        <v>7.8435552479999995</v>
      </c>
      <c r="D16" s="232">
        <v>8.4875179260000007</v>
      </c>
      <c r="E16" s="232">
        <v>8.3843715150000016</v>
      </c>
      <c r="F16" s="233">
        <v>9.5119249500000009</v>
      </c>
      <c r="G16" s="231">
        <v>8.647331544</v>
      </c>
      <c r="H16" s="232">
        <v>9.3308277269999991</v>
      </c>
      <c r="I16" s="232">
        <v>9.2900221920000003</v>
      </c>
      <c r="J16" s="233">
        <v>10.221268722000001</v>
      </c>
      <c r="K16" s="231">
        <v>9.5052864029999995</v>
      </c>
      <c r="L16" s="232">
        <v>10.265278715999999</v>
      </c>
      <c r="M16" s="232">
        <v>10.062713048999999</v>
      </c>
      <c r="N16" s="233">
        <v>11.32956072</v>
      </c>
      <c r="O16" s="231">
        <v>10.355685572999999</v>
      </c>
      <c r="P16" s="232">
        <v>11.025803546438091</v>
      </c>
      <c r="Q16" s="232">
        <v>10.732325749875933</v>
      </c>
      <c r="R16" s="233">
        <v>11.878570013912388</v>
      </c>
      <c r="S16" s="231">
        <v>10.886888125125791</v>
      </c>
      <c r="T16" s="232">
        <v>11.718183241575435</v>
      </c>
      <c r="U16" s="232">
        <v>11.495850354920329</v>
      </c>
      <c r="V16" s="233">
        <v>12.782322557456251</v>
      </c>
      <c r="W16" s="231">
        <v>11.605940686235522</v>
      </c>
      <c r="X16" s="232">
        <v>12.437657965680556</v>
      </c>
      <c r="Y16" s="232">
        <v>12.107119714240323</v>
      </c>
      <c r="Z16" s="233">
        <v>13.382756725544471</v>
      </c>
      <c r="AA16" s="231">
        <v>12.198582126942716</v>
      </c>
      <c r="AB16" s="232">
        <v>13.043703269890404</v>
      </c>
      <c r="AC16" s="232">
        <v>12.705354595430036</v>
      </c>
      <c r="AD16" s="233">
        <v>14.076207692315116</v>
      </c>
      <c r="AE16" s="231">
        <v>12.826921506381215</v>
      </c>
      <c r="AF16" s="232">
        <v>13.600071852031112</v>
      </c>
      <c r="AG16" s="232">
        <v>13.237261205488526</v>
      </c>
      <c r="AH16" s="233">
        <v>14.681553044544575</v>
      </c>
    </row>
    <row r="17" spans="1:34" x14ac:dyDescent="0.25">
      <c r="A17" s="184"/>
      <c r="B17" s="110" t="s">
        <v>23</v>
      </c>
      <c r="C17" s="193">
        <v>0.70704894511219862</v>
      </c>
      <c r="D17" s="194">
        <v>9.9273983670421728</v>
      </c>
      <c r="E17" s="194">
        <v>6.6242957413298997</v>
      </c>
      <c r="F17" s="195">
        <v>7.1370026075146864</v>
      </c>
      <c r="G17" s="193">
        <v>10.247601637088643</v>
      </c>
      <c r="H17" s="194">
        <v>9.9358824140644231</v>
      </c>
      <c r="I17" s="194">
        <v>10.801652519568727</v>
      </c>
      <c r="J17" s="195">
        <v>7.4574155676028653</v>
      </c>
      <c r="K17" s="193">
        <v>9.921614022019277</v>
      </c>
      <c r="L17" s="194">
        <v>10.014663396860701</v>
      </c>
      <c r="M17" s="194">
        <v>8.3174274617491726</v>
      </c>
      <c r="N17" s="195">
        <v>10.842998341434251</v>
      </c>
      <c r="O17" s="193">
        <v>8.9465917589984567</v>
      </c>
      <c r="P17" s="194">
        <v>7.4087109710202048</v>
      </c>
      <c r="Q17" s="194">
        <v>6.6543952671141549</v>
      </c>
      <c r="R17" s="195">
        <v>4.8458127149027641</v>
      </c>
      <c r="S17" s="193">
        <v>5.1295739753896896</v>
      </c>
      <c r="T17" s="194">
        <v>6.279630252989743</v>
      </c>
      <c r="U17" s="194">
        <v>7.1142511216939264</v>
      </c>
      <c r="V17" s="195">
        <v>7.6082604428426404</v>
      </c>
      <c r="W17" s="193">
        <v>6.60475751055285</v>
      </c>
      <c r="X17" s="194">
        <v>6.1398145879172361</v>
      </c>
      <c r="Y17" s="194">
        <v>5.3173044224463561</v>
      </c>
      <c r="Z17" s="195">
        <v>4.6973792547424953</v>
      </c>
      <c r="AA17" s="193">
        <v>5.1063628251181603</v>
      </c>
      <c r="AB17" s="194">
        <v>4.8726641774690993</v>
      </c>
      <c r="AC17" s="194">
        <v>4.9411825050847735</v>
      </c>
      <c r="AD17" s="195">
        <v>5.1816750538923984</v>
      </c>
      <c r="AE17" s="193">
        <v>5.1509214177498652</v>
      </c>
      <c r="AF17" s="194">
        <v>4.2654188816531047</v>
      </c>
      <c r="AG17" s="194">
        <v>4.186475915043042</v>
      </c>
      <c r="AH17" s="195">
        <v>4.3004860787891452</v>
      </c>
    </row>
    <row r="18" spans="1:34" x14ac:dyDescent="0.25">
      <c r="A18" s="184"/>
      <c r="B18" s="90" t="s">
        <v>192</v>
      </c>
      <c r="C18" s="231">
        <v>12.437355000000002</v>
      </c>
      <c r="D18" s="232">
        <v>14.192671999999998</v>
      </c>
      <c r="E18" s="232">
        <v>15.883099999999999</v>
      </c>
      <c r="F18" s="233">
        <v>14.346420999999998</v>
      </c>
      <c r="G18" s="231">
        <v>13.810641</v>
      </c>
      <c r="H18" s="232">
        <v>15.884915999999999</v>
      </c>
      <c r="I18" s="232">
        <v>17.505887999999999</v>
      </c>
      <c r="J18" s="233">
        <v>16.085937000000001</v>
      </c>
      <c r="K18" s="231">
        <v>15.728454000000001</v>
      </c>
      <c r="L18" s="232">
        <v>17.815248</v>
      </c>
      <c r="M18" s="232">
        <v>19.915330999999995</v>
      </c>
      <c r="N18" s="233">
        <v>17.999366999999999</v>
      </c>
      <c r="O18" s="231">
        <v>16.907339</v>
      </c>
      <c r="P18" s="232">
        <v>19.475039254781578</v>
      </c>
      <c r="Q18" s="232">
        <v>21.350122382360432</v>
      </c>
      <c r="R18" s="233">
        <v>19.231917909141099</v>
      </c>
      <c r="S18" s="231">
        <v>17.944265455723386</v>
      </c>
      <c r="T18" s="232">
        <v>20.586374743022173</v>
      </c>
      <c r="U18" s="232">
        <v>22.701460913088741</v>
      </c>
      <c r="V18" s="233">
        <v>20.575442861917864</v>
      </c>
      <c r="W18" s="231">
        <v>18.947746070429222</v>
      </c>
      <c r="X18" s="232">
        <v>21.533653729922634</v>
      </c>
      <c r="Y18" s="232">
        <v>23.560368944213181</v>
      </c>
      <c r="Z18" s="233">
        <v>21.027654217685523</v>
      </c>
      <c r="AA18" s="231">
        <v>19.406434724795556</v>
      </c>
      <c r="AB18" s="232">
        <v>22.278791278095248</v>
      </c>
      <c r="AC18" s="232">
        <v>24.611921259483371</v>
      </c>
      <c r="AD18" s="233">
        <v>22.163833597890537</v>
      </c>
      <c r="AE18" s="231">
        <v>20.46304234950308</v>
      </c>
      <c r="AF18" s="232">
        <v>23.479548750948535</v>
      </c>
      <c r="AG18" s="232">
        <v>25.841583345870685</v>
      </c>
      <c r="AH18" s="233">
        <v>23.218952244512181</v>
      </c>
    </row>
    <row r="19" spans="1:34" x14ac:dyDescent="0.25">
      <c r="A19" s="184"/>
      <c r="B19" s="110" t="s">
        <v>23</v>
      </c>
      <c r="C19" s="193">
        <v>3.0261845705690238</v>
      </c>
      <c r="D19" s="194">
        <v>17.99477246053258</v>
      </c>
      <c r="E19" s="194">
        <v>5.8826180274105244</v>
      </c>
      <c r="F19" s="195">
        <v>7.503277794600427</v>
      </c>
      <c r="G19" s="193">
        <v>11.041624203860056</v>
      </c>
      <c r="H19" s="194">
        <v>11.923364395372493</v>
      </c>
      <c r="I19" s="194">
        <v>10.217073493209771</v>
      </c>
      <c r="J19" s="195">
        <v>12.125086807364704</v>
      </c>
      <c r="K19" s="193">
        <v>13.886487962434192</v>
      </c>
      <c r="L19" s="194">
        <v>12.151981162506619</v>
      </c>
      <c r="M19" s="194">
        <v>13.763614847758653</v>
      </c>
      <c r="N19" s="195">
        <v>11.895048451327405</v>
      </c>
      <c r="O19" s="193">
        <v>7.4952376120373865</v>
      </c>
      <c r="P19" s="194">
        <v>9.3166890226932253</v>
      </c>
      <c r="Q19" s="194">
        <v>7.204456618674504</v>
      </c>
      <c r="R19" s="195">
        <v>6.847745863180088</v>
      </c>
      <c r="S19" s="193">
        <v>6.1329961842214731</v>
      </c>
      <c r="T19" s="194">
        <v>5.7064608379042925</v>
      </c>
      <c r="U19" s="194">
        <v>6.3294181950206863</v>
      </c>
      <c r="V19" s="195">
        <v>6.9859124769775516</v>
      </c>
      <c r="W19" s="193">
        <v>5.5922078124728714</v>
      </c>
      <c r="X19" s="194">
        <v>4.601485199435329</v>
      </c>
      <c r="Y19" s="194">
        <v>3.7834923241844454</v>
      </c>
      <c r="Z19" s="195">
        <v>2.1978207652805004</v>
      </c>
      <c r="AA19" s="193">
        <v>2.4208085366005161</v>
      </c>
      <c r="AB19" s="194">
        <v>3.4603396038508372</v>
      </c>
      <c r="AC19" s="194">
        <v>4.4632251632394704</v>
      </c>
      <c r="AD19" s="195">
        <v>5.40326261999029</v>
      </c>
      <c r="AE19" s="193">
        <v>5.4446251446562455</v>
      </c>
      <c r="AF19" s="194">
        <v>5.389688596050024</v>
      </c>
      <c r="AG19" s="194">
        <v>4.9962051861900392</v>
      </c>
      <c r="AH19" s="195">
        <v>4.7605421776946821</v>
      </c>
    </row>
    <row r="20" spans="1:34" x14ac:dyDescent="0.25">
      <c r="A20" s="184"/>
      <c r="B20" s="90" t="s">
        <v>193</v>
      </c>
      <c r="C20" s="231">
        <v>19.827893</v>
      </c>
      <c r="D20" s="232">
        <v>20.507247</v>
      </c>
      <c r="E20" s="232">
        <v>19.656783000000001</v>
      </c>
      <c r="F20" s="233">
        <v>23.184342000000001</v>
      </c>
      <c r="G20" s="231">
        <v>25.094871999999999</v>
      </c>
      <c r="H20" s="232">
        <v>25.393443999999999</v>
      </c>
      <c r="I20" s="232">
        <v>24.868319</v>
      </c>
      <c r="J20" s="233">
        <v>27.732894999999999</v>
      </c>
      <c r="K20" s="231">
        <v>26.009878</v>
      </c>
      <c r="L20" s="232">
        <v>24.995604</v>
      </c>
      <c r="M20" s="232">
        <v>23.169248</v>
      </c>
      <c r="N20" s="233">
        <v>25.300356999999998</v>
      </c>
      <c r="O20" s="231">
        <v>23.274782999999999</v>
      </c>
      <c r="P20" s="232">
        <v>23.977837296227701</v>
      </c>
      <c r="Q20" s="232">
        <v>23.463320789833805</v>
      </c>
      <c r="R20" s="233">
        <v>26.766417690750142</v>
      </c>
      <c r="S20" s="231">
        <v>26.497264514737171</v>
      </c>
      <c r="T20" s="232">
        <v>25.962626828035411</v>
      </c>
      <c r="U20" s="232">
        <v>25.043963455354657</v>
      </c>
      <c r="V20" s="233">
        <v>28.292523168941553</v>
      </c>
      <c r="W20" s="231">
        <v>28.19859640434802</v>
      </c>
      <c r="X20" s="232">
        <v>27.560358794844614</v>
      </c>
      <c r="Y20" s="232">
        <v>26.545953079999855</v>
      </c>
      <c r="Z20" s="233">
        <v>29.967107416821126</v>
      </c>
      <c r="AA20" s="231">
        <v>29.965889242188002</v>
      </c>
      <c r="AB20" s="232">
        <v>29.40059682143206</v>
      </c>
      <c r="AC20" s="232">
        <v>28.401202663290867</v>
      </c>
      <c r="AD20" s="233">
        <v>32.125336766974812</v>
      </c>
      <c r="AE20" s="231">
        <v>31.748265967155099</v>
      </c>
      <c r="AF20" s="232">
        <v>30.990397767384636</v>
      </c>
      <c r="AG20" s="232">
        <v>29.868619657146777</v>
      </c>
      <c r="AH20" s="233">
        <v>33.742625105824509</v>
      </c>
    </row>
    <row r="21" spans="1:34" x14ac:dyDescent="0.25">
      <c r="A21" s="184"/>
      <c r="B21" s="110" t="s">
        <v>23</v>
      </c>
      <c r="C21" s="193">
        <v>5.7898034682895227</v>
      </c>
      <c r="D21" s="194">
        <v>50.017084931090764</v>
      </c>
      <c r="E21" s="194">
        <v>13.123904760096039</v>
      </c>
      <c r="F21" s="195">
        <v>16.48077696114154</v>
      </c>
      <c r="G21" s="193">
        <v>26.563483069028049</v>
      </c>
      <c r="H21" s="194">
        <v>23.826684293606061</v>
      </c>
      <c r="I21" s="194">
        <v>26.512659777543469</v>
      </c>
      <c r="J21" s="195">
        <v>19.619073079581039</v>
      </c>
      <c r="K21" s="193">
        <v>3.6461871572805782</v>
      </c>
      <c r="L21" s="194">
        <v>-1.5667035948333741</v>
      </c>
      <c r="M21" s="194">
        <v>-6.8322712122198537</v>
      </c>
      <c r="N21" s="195">
        <v>-8.7713093061506981</v>
      </c>
      <c r="O21" s="193">
        <v>-10.51560103434549</v>
      </c>
      <c r="P21" s="194">
        <v>-4.0717827973762777</v>
      </c>
      <c r="Q21" s="194">
        <v>1.2692375248165355</v>
      </c>
      <c r="R21" s="195">
        <v>5.7946245215043435</v>
      </c>
      <c r="S21" s="193">
        <v>13.845377268338765</v>
      </c>
      <c r="T21" s="194">
        <v>8.2776002993396158</v>
      </c>
      <c r="U21" s="194">
        <v>6.7366536888747497</v>
      </c>
      <c r="V21" s="195">
        <v>5.7015678968455941</v>
      </c>
      <c r="W21" s="193">
        <v>6.420783129007912</v>
      </c>
      <c r="X21" s="194">
        <v>6.1539688468037035</v>
      </c>
      <c r="Y21" s="194">
        <v>5.9974118207078542</v>
      </c>
      <c r="Z21" s="195">
        <v>5.9188225733004529</v>
      </c>
      <c r="AA21" s="193">
        <v>6.2673078209221744</v>
      </c>
      <c r="AB21" s="194">
        <v>6.6771192649773381</v>
      </c>
      <c r="AC21" s="194">
        <v>6.9888226566963585</v>
      </c>
      <c r="AD21" s="195">
        <v>7.20199424033241</v>
      </c>
      <c r="AE21" s="193">
        <v>5.9480187975124332</v>
      </c>
      <c r="AF21" s="194">
        <v>5.4073764407179148</v>
      </c>
      <c r="AG21" s="194">
        <v>5.1667424483843316</v>
      </c>
      <c r="AH21" s="195">
        <v>5.0343078131161789</v>
      </c>
    </row>
    <row r="22" spans="1:34" x14ac:dyDescent="0.25">
      <c r="A22" s="184"/>
      <c r="B22" s="107" t="s">
        <v>194</v>
      </c>
      <c r="C22" s="231">
        <v>3.3822596570609686</v>
      </c>
      <c r="D22" s="232">
        <v>3.9573649319308135</v>
      </c>
      <c r="E22" s="232">
        <v>5.0798483025639483</v>
      </c>
      <c r="F22" s="233">
        <v>2.9795922003819162</v>
      </c>
      <c r="G22" s="231">
        <v>2.7041741463006757</v>
      </c>
      <c r="H22" s="232">
        <v>3.8963586747157724</v>
      </c>
      <c r="I22" s="232">
        <v>5.1059264954472212</v>
      </c>
      <c r="J22" s="233">
        <v>2.7073865470886194</v>
      </c>
      <c r="K22" s="231">
        <v>4.2366672443862843</v>
      </c>
      <c r="L22" s="232">
        <v>5.8700383077230924</v>
      </c>
      <c r="M22" s="232">
        <v>7.7020338254567857</v>
      </c>
      <c r="N22" s="233">
        <v>5.4576138695838825</v>
      </c>
      <c r="O22" s="231">
        <v>5.1235952354622629</v>
      </c>
      <c r="P22" s="232">
        <v>7.2556116546657474</v>
      </c>
      <c r="Q22" s="232">
        <v>8.7469383742079998</v>
      </c>
      <c r="R22" s="233">
        <v>5.8387171371101534</v>
      </c>
      <c r="S22" s="231">
        <v>5.0545214377867236</v>
      </c>
      <c r="T22" s="232">
        <v>7.761302354726082</v>
      </c>
      <c r="U22" s="232">
        <v>9.3809484989451768</v>
      </c>
      <c r="V22" s="233">
        <v>6.3840731783565481</v>
      </c>
      <c r="W22" s="231">
        <v>5.3774040575393105</v>
      </c>
      <c r="X22" s="232">
        <v>7.9775102692033792</v>
      </c>
      <c r="Y22" s="232">
        <v>9.4801379421553857</v>
      </c>
      <c r="Z22" s="233">
        <v>6.0599356653919632</v>
      </c>
      <c r="AA22" s="231">
        <v>5.1003760514495662</v>
      </c>
      <c r="AB22" s="232">
        <v>7.9779093459588672</v>
      </c>
      <c r="AC22" s="232">
        <v>9.697859999243347</v>
      </c>
      <c r="AD22" s="233">
        <v>6.2399911077972536</v>
      </c>
      <c r="AE22" s="231">
        <v>5.2764574290745045</v>
      </c>
      <c r="AF22" s="232">
        <v>8.3443025002155036</v>
      </c>
      <c r="AG22" s="232">
        <v>10.085902855699466</v>
      </c>
      <c r="AH22" s="233">
        <v>6.4545673839293247</v>
      </c>
    </row>
    <row r="23" spans="1:34" x14ac:dyDescent="0.25">
      <c r="A23" s="184"/>
      <c r="B23" s="110" t="s">
        <v>23</v>
      </c>
      <c r="C23" s="193">
        <v>13.691002821065101</v>
      </c>
      <c r="D23" s="194">
        <v>43.803953687780542</v>
      </c>
      <c r="E23" s="194">
        <v>-0.48832041047264241</v>
      </c>
      <c r="F23" s="195">
        <v>-6.3508514818241153</v>
      </c>
      <c r="G23" s="193">
        <v>-20.048298460607217</v>
      </c>
      <c r="H23" s="194">
        <v>-1.5415878561716556</v>
      </c>
      <c r="I23" s="194">
        <v>0.51336558357677475</v>
      </c>
      <c r="J23" s="195">
        <v>-9.1356680708992943</v>
      </c>
      <c r="K23" s="193">
        <v>56.671390789756138</v>
      </c>
      <c r="L23" s="194">
        <v>50.654464790803509</v>
      </c>
      <c r="M23" s="194">
        <v>50.844980481493884</v>
      </c>
      <c r="N23" s="195">
        <v>101.58236641356999</v>
      </c>
      <c r="O23" s="193">
        <v>20.934568138462751</v>
      </c>
      <c r="P23" s="194">
        <v>23.604161920369158</v>
      </c>
      <c r="Q23" s="194">
        <v>13.566605554205591</v>
      </c>
      <c r="R23" s="195">
        <v>6.9829650215860406</v>
      </c>
      <c r="S23" s="193">
        <v>-1.3481509467698438</v>
      </c>
      <c r="T23" s="194">
        <v>6.9696494813796805</v>
      </c>
      <c r="U23" s="194">
        <v>7.2483662009861227</v>
      </c>
      <c r="V23" s="195">
        <v>9.3403401541783957</v>
      </c>
      <c r="W23" s="193">
        <v>6.3879958513732626</v>
      </c>
      <c r="X23" s="194">
        <v>2.7857169402200066</v>
      </c>
      <c r="Y23" s="194">
        <v>1.0573498321770014</v>
      </c>
      <c r="Z23" s="195">
        <v>-5.0772837952967942</v>
      </c>
      <c r="AA23" s="193">
        <v>-5.1517052303581607</v>
      </c>
      <c r="AB23" s="194">
        <v>5.0025226169703174E-3</v>
      </c>
      <c r="AC23" s="194">
        <v>2.2966127541226511</v>
      </c>
      <c r="AD23" s="195">
        <v>2.9712434644080465</v>
      </c>
      <c r="AE23" s="193">
        <v>3.4523214729410778</v>
      </c>
      <c r="AF23" s="194">
        <v>4.5925961096841661</v>
      </c>
      <c r="AG23" s="194">
        <v>4.0013245859024327</v>
      </c>
      <c r="AH23" s="195">
        <v>3.4387272742094854</v>
      </c>
    </row>
    <row r="24" spans="1:34" x14ac:dyDescent="0.25">
      <c r="A24" s="187"/>
      <c r="B24" s="196"/>
      <c r="C24" s="187"/>
      <c r="D24" s="141"/>
      <c r="E24" s="141"/>
      <c r="F24" s="197"/>
      <c r="G24" s="187"/>
      <c r="H24" s="141"/>
      <c r="I24" s="141"/>
      <c r="J24" s="197"/>
      <c r="K24" s="187"/>
      <c r="L24" s="141"/>
      <c r="M24" s="141"/>
      <c r="N24" s="197"/>
      <c r="O24" s="187"/>
      <c r="P24" s="141"/>
      <c r="Q24" s="141"/>
      <c r="R24" s="197"/>
      <c r="S24" s="187"/>
      <c r="T24" s="141"/>
      <c r="U24" s="141"/>
      <c r="V24" s="197"/>
      <c r="W24" s="187"/>
      <c r="X24" s="141"/>
      <c r="Y24" s="141"/>
      <c r="Z24" s="197"/>
      <c r="AA24" s="187"/>
      <c r="AB24" s="141"/>
      <c r="AC24" s="141"/>
      <c r="AD24" s="197"/>
      <c r="AE24" s="187"/>
      <c r="AF24" s="141"/>
      <c r="AG24" s="141"/>
      <c r="AH24" s="197"/>
    </row>
  </sheetData>
  <mergeCells count="3">
    <mergeCell ref="A1:V1"/>
    <mergeCell ref="A2:V2"/>
    <mergeCell ref="A3:V3"/>
  </mergeCells>
  <pageMargins left="0.7" right="0.7" top="0.75" bottom="0.75" header="0.3" footer="0.3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0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10" sqref="V10"/>
    </sheetView>
  </sheetViews>
  <sheetFormatPr defaultColWidth="9.140625" defaultRowHeight="15.75" x14ac:dyDescent="0.25"/>
  <cols>
    <col min="1" max="1" width="5.7109375" style="43" customWidth="1"/>
    <col min="2" max="2" width="75.7109375" style="7" customWidth="1"/>
    <col min="3" max="17" width="11.140625" style="7" customWidth="1"/>
    <col min="18" max="18" width="8.140625" style="7" bestFit="1" customWidth="1"/>
    <col min="19" max="20" width="11.140625" style="269" customWidth="1"/>
    <col min="21" max="21" width="9.140625" style="269"/>
    <col min="22" max="16384" width="9.140625" style="7"/>
  </cols>
  <sheetData>
    <row r="1" spans="1:23" x14ac:dyDescent="0.25">
      <c r="A1" s="524" t="str">
        <f>'Súhrnné indikátory'!A1</f>
        <v>69. zasadnutie Výboru pre makroekonomické prognózy, 14.6.2024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6"/>
      <c r="R1" s="526"/>
      <c r="S1" s="283"/>
    </row>
    <row r="2" spans="1:23" ht="18.75" x14ac:dyDescent="0.3">
      <c r="A2" s="527" t="s">
        <v>87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284"/>
    </row>
    <row r="3" spans="1:23" x14ac:dyDescent="0.25">
      <c r="A3" s="529" t="s">
        <v>61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285"/>
    </row>
    <row r="4" spans="1:23" x14ac:dyDescent="0.25">
      <c r="A4" s="243"/>
      <c r="B4" s="45"/>
      <c r="C4" s="24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83"/>
      <c r="W4" s="286"/>
    </row>
    <row r="5" spans="1:23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47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62</v>
      </c>
      <c r="S6" s="288" t="s">
        <v>62</v>
      </c>
      <c r="T6" s="288" t="s">
        <v>62</v>
      </c>
      <c r="U6" s="288" t="s">
        <v>62</v>
      </c>
      <c r="V6" s="288" t="s">
        <v>62</v>
      </c>
      <c r="W6" s="289" t="s">
        <v>62</v>
      </c>
    </row>
    <row r="7" spans="1:23" s="12" customFormat="1" x14ac:dyDescent="0.25">
      <c r="A7" s="243"/>
      <c r="B7" s="11"/>
      <c r="C7" s="243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83"/>
      <c r="T7" s="83"/>
      <c r="U7" s="83"/>
      <c r="V7" s="83"/>
      <c r="W7" s="286"/>
    </row>
    <row r="8" spans="1:23" s="53" customFormat="1" x14ac:dyDescent="0.25">
      <c r="A8" s="27" t="s">
        <v>6</v>
      </c>
      <c r="B8" s="21" t="s">
        <v>78</v>
      </c>
      <c r="C8" s="69">
        <v>1.3642364442023602</v>
      </c>
      <c r="D8" s="69">
        <v>-3.8107015606815509</v>
      </c>
      <c r="E8" s="69">
        <v>10.321465132669939</v>
      </c>
      <c r="F8" s="69">
        <v>2.6148006173588145</v>
      </c>
      <c r="G8" s="69">
        <v>-0.17033671111267301</v>
      </c>
      <c r="H8" s="69">
        <v>0.30965881789049021</v>
      </c>
      <c r="I8" s="69">
        <v>2.3083459366238346</v>
      </c>
      <c r="J8" s="69">
        <v>2.884029662651777</v>
      </c>
      <c r="K8" s="69">
        <v>2.1871434772296583</v>
      </c>
      <c r="L8" s="69">
        <v>3.5560656951408864</v>
      </c>
      <c r="M8" s="69">
        <v>2.5471868696600009</v>
      </c>
      <c r="N8" s="69">
        <v>2.0988762987325993</v>
      </c>
      <c r="O8" s="69">
        <v>-5.0801570533787199</v>
      </c>
      <c r="P8" s="69">
        <v>5.1993655225980318</v>
      </c>
      <c r="Q8" s="69">
        <v>3.6411152090532362</v>
      </c>
      <c r="R8" s="69">
        <v>4.832736973428009E-2</v>
      </c>
      <c r="S8" s="69">
        <v>1.086724298768349</v>
      </c>
      <c r="T8" s="69">
        <v>2.0775086126221698</v>
      </c>
      <c r="U8" s="69">
        <v>2.087395809031789</v>
      </c>
      <c r="V8" s="69">
        <v>1.8464140311615473</v>
      </c>
      <c r="W8" s="290">
        <v>1.7861787590313094</v>
      </c>
    </row>
    <row r="9" spans="1:23" s="53" customFormat="1" x14ac:dyDescent="0.25">
      <c r="A9" s="27"/>
      <c r="B9" s="2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0"/>
    </row>
    <row r="10" spans="1:23" s="53" customFormat="1" x14ac:dyDescent="0.25">
      <c r="A10" s="27" t="s">
        <v>6</v>
      </c>
      <c r="B10" s="21" t="s">
        <v>77</v>
      </c>
      <c r="C10" s="69">
        <v>2.3617302738879964</v>
      </c>
      <c r="D10" s="69">
        <v>-10.617007090444163</v>
      </c>
      <c r="E10" s="69">
        <v>11.699006755487984</v>
      </c>
      <c r="F10" s="69">
        <v>5.6447512761172103</v>
      </c>
      <c r="G10" s="69">
        <v>-0.2618196335254952</v>
      </c>
      <c r="H10" s="69">
        <v>1.5884685193141346</v>
      </c>
      <c r="I10" s="69">
        <v>6.5295324673397159</v>
      </c>
      <c r="J10" s="69">
        <v>6.4312144791222714</v>
      </c>
      <c r="K10" s="69">
        <v>4.3417858475654159</v>
      </c>
      <c r="L10" s="69">
        <v>6.5213092319272192</v>
      </c>
      <c r="M10" s="69">
        <v>4.8189944575553145</v>
      </c>
      <c r="N10" s="69">
        <v>3.6479027686244558</v>
      </c>
      <c r="O10" s="69">
        <v>-8.133370385027872</v>
      </c>
      <c r="P10" s="69">
        <v>10.914079839503831</v>
      </c>
      <c r="Q10" s="69">
        <v>8.0831836021288517</v>
      </c>
      <c r="R10" s="69">
        <v>-1.5731536667874413</v>
      </c>
      <c r="S10" s="69">
        <v>1.2969527726797159</v>
      </c>
      <c r="T10" s="69">
        <v>3.5712101920882366</v>
      </c>
      <c r="U10" s="69">
        <v>3.267569260059755</v>
      </c>
      <c r="V10" s="69">
        <v>2.9537111058087762</v>
      </c>
      <c r="W10" s="290">
        <v>3.2239604049806969</v>
      </c>
    </row>
    <row r="11" spans="1:23" s="53" customFormat="1" x14ac:dyDescent="0.25">
      <c r="A11" s="27"/>
      <c r="B11" s="21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</row>
    <row r="12" spans="1:23" s="276" customFormat="1" x14ac:dyDescent="0.25">
      <c r="A12" s="275"/>
      <c r="B12" s="21" t="s">
        <v>80</v>
      </c>
      <c r="C12" s="19">
        <v>1</v>
      </c>
      <c r="D12" s="19">
        <v>-5.7</v>
      </c>
      <c r="E12" s="19">
        <v>4.2</v>
      </c>
      <c r="F12" s="19">
        <v>3.9</v>
      </c>
      <c r="G12" s="19">
        <v>0.4</v>
      </c>
      <c r="H12" s="19">
        <v>0.4</v>
      </c>
      <c r="I12" s="19">
        <v>2.2000000000000002</v>
      </c>
      <c r="J12" s="19">
        <v>1.5</v>
      </c>
      <c r="K12" s="19">
        <v>2.2000000000000002</v>
      </c>
      <c r="L12" s="19">
        <v>2.7</v>
      </c>
      <c r="M12" s="19">
        <v>1</v>
      </c>
      <c r="N12" s="19">
        <v>1.1000000000000001</v>
      </c>
      <c r="O12" s="19">
        <v>-3.8</v>
      </c>
      <c r="P12" s="19">
        <v>3.2</v>
      </c>
      <c r="Q12" s="19">
        <v>1.8</v>
      </c>
      <c r="R12" s="19">
        <v>-0.2</v>
      </c>
      <c r="S12" s="19">
        <v>0.18171208910803482</v>
      </c>
      <c r="T12" s="19">
        <v>1.3006780043191357</v>
      </c>
      <c r="U12" s="19">
        <v>1.6102137859766579</v>
      </c>
      <c r="V12" s="19">
        <v>1.2535423412422189</v>
      </c>
      <c r="W12" s="20">
        <v>1.0508436486570352</v>
      </c>
    </row>
    <row r="13" spans="1:23" s="276" customFormat="1" x14ac:dyDescent="0.25">
      <c r="A13" s="275"/>
      <c r="B13" s="21" t="s">
        <v>206</v>
      </c>
      <c r="C13" s="19">
        <v>0.4</v>
      </c>
      <c r="D13" s="19">
        <v>-4.4000000000000004</v>
      </c>
      <c r="E13" s="19">
        <v>2.2000000000000002</v>
      </c>
      <c r="F13" s="19">
        <v>1.7</v>
      </c>
      <c r="G13" s="19">
        <v>-0.9</v>
      </c>
      <c r="H13" s="19">
        <v>-0.2</v>
      </c>
      <c r="I13" s="19">
        <v>1.4</v>
      </c>
      <c r="J13" s="19">
        <v>2</v>
      </c>
      <c r="K13" s="19">
        <v>1.9</v>
      </c>
      <c r="L13" s="19">
        <v>2.6</v>
      </c>
      <c r="M13" s="19">
        <v>1.8</v>
      </c>
      <c r="N13" s="19">
        <v>1.6</v>
      </c>
      <c r="O13" s="19">
        <v>-6.1</v>
      </c>
      <c r="P13" s="19">
        <v>5.9</v>
      </c>
      <c r="Q13" s="19">
        <v>3.4</v>
      </c>
      <c r="R13" s="19">
        <v>0.5</v>
      </c>
      <c r="S13" s="19">
        <v>0.75757134617939492</v>
      </c>
      <c r="T13" s="19">
        <v>1.4654520329171312</v>
      </c>
      <c r="U13" s="19">
        <v>1.6441563116199882</v>
      </c>
      <c r="V13" s="19">
        <v>1.4624468244912174</v>
      </c>
      <c r="W13" s="20">
        <v>1.1006063123999494</v>
      </c>
    </row>
    <row r="14" spans="1:23" s="53" customFormat="1" x14ac:dyDescent="0.25">
      <c r="A14" s="27"/>
      <c r="B14" s="21" t="s">
        <v>205</v>
      </c>
      <c r="C14" s="18">
        <v>3.3</v>
      </c>
      <c r="D14" s="19">
        <v>0.3</v>
      </c>
      <c r="E14" s="19">
        <v>1.6</v>
      </c>
      <c r="F14" s="19">
        <v>2.7</v>
      </c>
      <c r="G14" s="19">
        <v>2.5</v>
      </c>
      <c r="H14" s="19">
        <v>1.3</v>
      </c>
      <c r="I14" s="19">
        <v>0.4</v>
      </c>
      <c r="J14" s="19">
        <v>0.2</v>
      </c>
      <c r="K14" s="19">
        <v>0.2</v>
      </c>
      <c r="L14" s="19">
        <v>1.5392640667254061</v>
      </c>
      <c r="M14" s="19">
        <v>1.753205429207026</v>
      </c>
      <c r="N14" s="19">
        <v>1.1974833190292589</v>
      </c>
      <c r="O14" s="19">
        <v>0.25599899804120457</v>
      </c>
      <c r="P14" s="19">
        <v>2.5877505198707547</v>
      </c>
      <c r="Q14" s="19">
        <v>8.3647489249669995</v>
      </c>
      <c r="R14" s="19">
        <v>5.4</v>
      </c>
      <c r="S14" s="19">
        <v>2.4002612916592461</v>
      </c>
      <c r="T14" s="19">
        <v>2.2081138943725307</v>
      </c>
      <c r="U14" s="19">
        <v>2.069293</v>
      </c>
      <c r="V14" s="19">
        <v>1.9742920000000002</v>
      </c>
      <c r="W14" s="20">
        <v>1.9941160000000002</v>
      </c>
    </row>
    <row r="15" spans="1:23" x14ac:dyDescent="0.25">
      <c r="A15" s="47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</row>
    <row r="16" spans="1:23" s="273" customFormat="1" x14ac:dyDescent="0.25">
      <c r="A16" s="272"/>
      <c r="B16" s="21" t="s">
        <v>83</v>
      </c>
      <c r="C16" s="54">
        <v>4.6342326811759298</v>
      </c>
      <c r="D16" s="55">
        <v>1.2283497498274674</v>
      </c>
      <c r="E16" s="55">
        <v>0.81095030977476623</v>
      </c>
      <c r="F16" s="55">
        <v>1.3905997439663056</v>
      </c>
      <c r="G16" s="55">
        <v>0.57318108685745994</v>
      </c>
      <c r="H16" s="55">
        <v>0.22066122325741891</v>
      </c>
      <c r="I16" s="55">
        <v>0.20994567177991094</v>
      </c>
      <c r="J16" s="55">
        <v>-1.9382499686304039E-2</v>
      </c>
      <c r="K16" s="55">
        <v>-0.26369565923207228</v>
      </c>
      <c r="L16" s="55">
        <v>-0.32905611555788905</v>
      </c>
      <c r="M16" s="55">
        <v>-0.32209295810342725</v>
      </c>
      <c r="N16" s="55">
        <v>-0.35631935033565471</v>
      </c>
      <c r="O16" s="55">
        <v>-0.42515962497647281</v>
      </c>
      <c r="P16" s="55">
        <v>-0.5487562927410754</v>
      </c>
      <c r="Q16" s="55">
        <v>0.34155541851994925</v>
      </c>
      <c r="R16" s="55">
        <v>3.4324285968406962</v>
      </c>
      <c r="S16" s="55">
        <v>3.7887712778299627</v>
      </c>
      <c r="T16" s="55">
        <v>3.4759945458993293</v>
      </c>
      <c r="U16" s="55">
        <v>3.1631435308348776</v>
      </c>
      <c r="V16" s="55">
        <v>2.9570309267525094</v>
      </c>
      <c r="W16" s="291">
        <v>2.8226010326407369</v>
      </c>
    </row>
    <row r="17" spans="1:26" x14ac:dyDescent="0.25">
      <c r="A17" s="47"/>
      <c r="B17" s="21" t="s">
        <v>82</v>
      </c>
      <c r="C17" s="54">
        <v>3.8541666666666665</v>
      </c>
      <c r="D17" s="55">
        <v>1.2291666666666667</v>
      </c>
      <c r="E17" s="55">
        <v>1</v>
      </c>
      <c r="F17" s="55">
        <v>1.25</v>
      </c>
      <c r="G17" s="55">
        <v>0.875</v>
      </c>
      <c r="H17" s="55">
        <v>0.54166666666666663</v>
      </c>
      <c r="I17" s="55">
        <v>0.15833333333333333</v>
      </c>
      <c r="J17" s="55">
        <v>4.9999999999999996E-2</v>
      </c>
      <c r="K17" s="55">
        <v>8.3333333333333332E-3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0.57701612903225807</v>
      </c>
      <c r="R17" s="55">
        <v>3.8025537634408604</v>
      </c>
      <c r="S17" s="55">
        <v>4.2874798177748668</v>
      </c>
      <c r="T17" s="55">
        <v>3.8528040697088528</v>
      </c>
      <c r="U17" s="55">
        <v>3.539953054644402</v>
      </c>
      <c r="V17" s="55">
        <v>3.3338404505620329</v>
      </c>
      <c r="W17" s="291">
        <v>3.1994105564502604</v>
      </c>
    </row>
    <row r="18" spans="1:26" x14ac:dyDescent="0.25">
      <c r="A18" s="47"/>
      <c r="B18" s="21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291"/>
    </row>
    <row r="19" spans="1:26" s="273" customFormat="1" x14ac:dyDescent="0.25">
      <c r="A19" s="272"/>
      <c r="B19" s="21" t="s">
        <v>123</v>
      </c>
      <c r="C19" s="54">
        <v>4.6087126375721912</v>
      </c>
      <c r="D19" s="55">
        <v>4.9276557459194761</v>
      </c>
      <c r="E19" s="55">
        <v>4.1231193340729959</v>
      </c>
      <c r="F19" s="55">
        <v>4.7745187115516066</v>
      </c>
      <c r="G19" s="55">
        <v>3.9359903282580624</v>
      </c>
      <c r="H19" s="55">
        <v>2.9067826536862582</v>
      </c>
      <c r="I19" s="55">
        <v>2.1738355217754535</v>
      </c>
      <c r="J19" s="55">
        <v>0.91065391244910687</v>
      </c>
      <c r="K19" s="55">
        <v>0.58498611895351027</v>
      </c>
      <c r="L19" s="55">
        <v>0.98035223351527723</v>
      </c>
      <c r="M19" s="55">
        <v>0.96543571585419397</v>
      </c>
      <c r="N19" s="55">
        <v>0.32305212842712844</v>
      </c>
      <c r="O19" s="55">
        <v>6.2895656879352529E-2</v>
      </c>
      <c r="P19" s="55">
        <v>-6.0742534036012319E-2</v>
      </c>
      <c r="Q19" s="55">
        <v>2.0283489083380384</v>
      </c>
      <c r="R19" s="55">
        <v>3.6984686147186152</v>
      </c>
      <c r="S19" s="55">
        <v>3.6898752255261744</v>
      </c>
      <c r="T19" s="55">
        <v>3.7580965555077408</v>
      </c>
      <c r="U19" s="55">
        <v>3.7126768287717233</v>
      </c>
      <c r="V19" s="55">
        <v>3.6817120324935129</v>
      </c>
      <c r="W19" s="291">
        <v>3.6612679596774043</v>
      </c>
      <c r="X19" s="468"/>
      <c r="Y19" s="468"/>
      <c r="Z19" s="468"/>
    </row>
    <row r="20" spans="1:26" x14ac:dyDescent="0.25">
      <c r="A20" s="47"/>
      <c r="B20" s="21" t="s">
        <v>124</v>
      </c>
      <c r="C20" s="54">
        <v>4.1854321591198014</v>
      </c>
      <c r="D20" s="55">
        <v>3.6048256791517663</v>
      </c>
      <c r="E20" s="55">
        <v>3.0118344783236082</v>
      </c>
      <c r="F20" s="55">
        <v>2.8416613309459415</v>
      </c>
      <c r="G20" s="55">
        <v>1.6847380952866551</v>
      </c>
      <c r="H20" s="55">
        <v>1.6985597643097643</v>
      </c>
      <c r="I20" s="55">
        <v>1.3077586241625143</v>
      </c>
      <c r="J20" s="55">
        <v>0.55007383701348234</v>
      </c>
      <c r="K20" s="55">
        <v>0.11484593606876219</v>
      </c>
      <c r="L20" s="55">
        <v>0.385503515458607</v>
      </c>
      <c r="M20" s="55">
        <v>0.48243285660772872</v>
      </c>
      <c r="N20" s="55">
        <v>-0.21688162600176328</v>
      </c>
      <c r="O20" s="55">
        <v>-0.48420784710458625</v>
      </c>
      <c r="P20" s="55">
        <v>-0.33760701737875648</v>
      </c>
      <c r="Q20" s="55">
        <v>1.1675121165066817</v>
      </c>
      <c r="R20" s="55">
        <v>2.4631235854788489</v>
      </c>
      <c r="S20" s="55">
        <v>2.4396916848008967</v>
      </c>
      <c r="T20" s="55">
        <v>2.4389056294727745</v>
      </c>
      <c r="U20" s="55">
        <v>2.3988293999998196</v>
      </c>
      <c r="V20" s="55">
        <v>2.3715075209308085</v>
      </c>
      <c r="W20" s="291">
        <v>2.3534686331518913</v>
      </c>
    </row>
    <row r="21" spans="1:26" x14ac:dyDescent="0.25">
      <c r="A21" s="47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4"/>
    </row>
    <row r="22" spans="1:26" x14ac:dyDescent="0.25">
      <c r="A22" s="47"/>
      <c r="B22" s="21" t="s">
        <v>81</v>
      </c>
      <c r="C22" s="18">
        <v>65.984961958859174</v>
      </c>
      <c r="D22" s="19">
        <v>44.524581819964872</v>
      </c>
      <c r="E22" s="19">
        <v>60.525422105539548</v>
      </c>
      <c r="F22" s="19">
        <v>79.620196643242025</v>
      </c>
      <c r="G22" s="19">
        <v>86.785086101129252</v>
      </c>
      <c r="H22" s="19">
        <v>81.87299553854173</v>
      </c>
      <c r="I22" s="19">
        <v>74.583303729912885</v>
      </c>
      <c r="J22" s="19">
        <v>48.309481101029341</v>
      </c>
      <c r="K22" s="19">
        <v>40.728175896123254</v>
      </c>
      <c r="L22" s="19">
        <v>48.567369474293379</v>
      </c>
      <c r="M22" s="19">
        <v>60.634644798716664</v>
      </c>
      <c r="N22" s="19">
        <v>57.332827788885744</v>
      </c>
      <c r="O22" s="19">
        <v>37.840722756270686</v>
      </c>
      <c r="P22" s="19">
        <v>59.962162214676887</v>
      </c>
      <c r="Q22" s="19">
        <v>93.993299712356475</v>
      </c>
      <c r="R22" s="19">
        <v>75.237993466289041</v>
      </c>
      <c r="S22" s="19">
        <v>77.640843135959628</v>
      </c>
      <c r="T22" s="19">
        <v>72.124898728775207</v>
      </c>
      <c r="U22" s="19">
        <v>67.371643694818843</v>
      </c>
      <c r="V22" s="19">
        <v>65.707871448638983</v>
      </c>
      <c r="W22" s="20">
        <v>64.215378353154065</v>
      </c>
    </row>
    <row r="23" spans="1:26" x14ac:dyDescent="0.25">
      <c r="A23" s="47"/>
      <c r="B23" s="21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</row>
    <row r="24" spans="1:26" x14ac:dyDescent="0.25">
      <c r="A24" s="47"/>
      <c r="B24" s="21" t="s">
        <v>178</v>
      </c>
      <c r="C24" s="54">
        <v>1.4710045187903882</v>
      </c>
      <c r="D24" s="55">
        <v>1.3940793220245939</v>
      </c>
      <c r="E24" s="55">
        <v>1.3271961255411255</v>
      </c>
      <c r="F24" s="55">
        <v>1.3922485782514589</v>
      </c>
      <c r="G24" s="55">
        <v>1.2864058588211305</v>
      </c>
      <c r="H24" s="55">
        <v>1.3284606327247632</v>
      </c>
      <c r="I24" s="55">
        <v>1.3289351708858772</v>
      </c>
      <c r="J24" s="55">
        <v>1.1104218664125731</v>
      </c>
      <c r="K24" s="55">
        <v>1.1068564339042601</v>
      </c>
      <c r="L24" s="55">
        <v>1.129689346963423</v>
      </c>
      <c r="M24" s="55">
        <v>1.1811922203400462</v>
      </c>
      <c r="N24" s="55">
        <v>1.1194735497051258</v>
      </c>
      <c r="O24" s="55">
        <v>1.1414469918125354</v>
      </c>
      <c r="P24" s="55">
        <v>1.1833247272413574</v>
      </c>
      <c r="Q24" s="55">
        <v>1.0539325036075036</v>
      </c>
      <c r="R24" s="55">
        <v>1.0816933450969322</v>
      </c>
      <c r="S24" s="55">
        <v>1.0773232987697414</v>
      </c>
      <c r="T24" s="55">
        <v>1.1041666666666667</v>
      </c>
      <c r="U24" s="55">
        <v>1.1254166666666665</v>
      </c>
      <c r="V24" s="55">
        <v>1.11375</v>
      </c>
      <c r="W24" s="291">
        <v>1.1108333333333336</v>
      </c>
    </row>
    <row r="25" spans="1:26" x14ac:dyDescent="0.25">
      <c r="A25" s="47"/>
      <c r="B25" s="21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291"/>
    </row>
    <row r="26" spans="1:26" x14ac:dyDescent="0.25">
      <c r="A26" s="47"/>
      <c r="B26" s="21" t="s">
        <v>147</v>
      </c>
      <c r="C26" s="68">
        <v>-3.6206637318380475</v>
      </c>
      <c r="D26" s="69">
        <v>-7.0928544723549258</v>
      </c>
      <c r="E26" s="69">
        <v>1.833155525974739</v>
      </c>
      <c r="F26" s="69">
        <v>0.42232621267095372</v>
      </c>
      <c r="G26" s="69">
        <v>-1.2617149929873728</v>
      </c>
      <c r="H26" s="69">
        <v>-1.6594156163533547</v>
      </c>
      <c r="I26" s="69">
        <v>-2.3518397596952734</v>
      </c>
      <c r="J26" s="69">
        <v>0.28872172100247173</v>
      </c>
      <c r="K26" s="69">
        <v>-0.11092557902768752</v>
      </c>
      <c r="L26" s="69">
        <v>0.75632986091278553</v>
      </c>
      <c r="M26" s="69">
        <v>0.4615605077196161</v>
      </c>
      <c r="N26" s="69">
        <v>-0.22154757996327712</v>
      </c>
      <c r="O26" s="69">
        <v>-1.572111639785323</v>
      </c>
      <c r="P26" s="69">
        <v>0.56082899599720903</v>
      </c>
      <c r="Q26" s="69">
        <v>0.61846654067601037</v>
      </c>
      <c r="R26" s="69">
        <v>1.0521174465871752</v>
      </c>
      <c r="S26" s="69">
        <v>-1.0150619042817555</v>
      </c>
      <c r="T26" s="69">
        <v>0.3450847661071732</v>
      </c>
      <c r="U26" s="69">
        <v>0.14600258950407952</v>
      </c>
      <c r="V26" s="69">
        <v>0.12560151633342898</v>
      </c>
      <c r="W26" s="290">
        <v>-0.17533558683114903</v>
      </c>
    </row>
    <row r="27" spans="1:26" x14ac:dyDescent="0.25">
      <c r="A27" s="47"/>
      <c r="B27" s="21"/>
      <c r="C27" s="265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92"/>
    </row>
    <row r="28" spans="1:26" x14ac:dyDescent="0.25">
      <c r="A28" s="47"/>
      <c r="B28" s="21" t="s">
        <v>99</v>
      </c>
      <c r="C28" s="54">
        <v>1.353595652173913</v>
      </c>
      <c r="D28" s="55">
        <v>1.4568956521739131</v>
      </c>
      <c r="E28" s="55">
        <v>1.3226956521739131</v>
      </c>
      <c r="F28" s="55">
        <v>1.3149045454545454</v>
      </c>
      <c r="G28" s="55">
        <v>1.3126761904761903</v>
      </c>
      <c r="H28" s="55">
        <v>1.3702999999999999</v>
      </c>
      <c r="I28" s="55">
        <v>1.2306739130434783</v>
      </c>
      <c r="J28" s="55">
        <v>1.0898652173913044</v>
      </c>
      <c r="K28" s="55">
        <v>1.0538045454545455</v>
      </c>
      <c r="L28" s="55">
        <v>1.183747619047619</v>
      </c>
      <c r="M28" s="55">
        <v>1.1376095238095241</v>
      </c>
      <c r="N28" s="55">
        <v>1.1113954545454545</v>
      </c>
      <c r="O28" s="55">
        <v>1.2172521739130433</v>
      </c>
      <c r="P28" s="55">
        <v>1.1306826086956521</v>
      </c>
      <c r="Q28" s="55">
        <v>1.0590227272727271</v>
      </c>
      <c r="R28" s="55">
        <v>1.0918380952380953</v>
      </c>
      <c r="S28" s="55">
        <v>1.08</v>
      </c>
      <c r="T28" s="55">
        <v>1.1200000000000001</v>
      </c>
      <c r="U28" s="55">
        <v>1.1299999999999999</v>
      </c>
      <c r="V28" s="55">
        <v>1.1000000000000001</v>
      </c>
      <c r="W28" s="291">
        <v>1.1200000000000001</v>
      </c>
    </row>
    <row r="29" spans="1:26" x14ac:dyDescent="0.25">
      <c r="A29" s="47"/>
      <c r="B29" s="21" t="s">
        <v>100</v>
      </c>
      <c r="C29" s="54">
        <v>26.138217391304348</v>
      </c>
      <c r="D29" s="55">
        <v>26.107130434782611</v>
      </c>
      <c r="E29" s="55">
        <v>25.157173913043483</v>
      </c>
      <c r="F29" s="55">
        <v>25.525409090909093</v>
      </c>
      <c r="G29" s="55">
        <v>25.187333333333331</v>
      </c>
      <c r="H29" s="55">
        <v>27.495863636363637</v>
      </c>
      <c r="I29" s="55">
        <v>27.634869565217389</v>
      </c>
      <c r="J29" s="55">
        <v>27.029304347826088</v>
      </c>
      <c r="K29" s="55">
        <v>27.028772727272727</v>
      </c>
      <c r="L29" s="55">
        <v>25.662809523809521</v>
      </c>
      <c r="M29" s="55">
        <v>25.837666666666667</v>
      </c>
      <c r="N29" s="55">
        <v>25.486000000000004</v>
      </c>
      <c r="O29" s="55">
        <v>26.29808695652174</v>
      </c>
      <c r="P29" s="55">
        <v>25.230000000000004</v>
      </c>
      <c r="Q29" s="55">
        <v>24.259818181818183</v>
      </c>
      <c r="R29" s="55">
        <v>24.484666666666666</v>
      </c>
      <c r="S29" s="55">
        <v>25</v>
      </c>
      <c r="T29" s="55">
        <v>24.7</v>
      </c>
      <c r="U29" s="55">
        <v>24.5</v>
      </c>
      <c r="V29" s="55">
        <v>24.5</v>
      </c>
      <c r="W29" s="291">
        <v>24.5</v>
      </c>
    </row>
    <row r="30" spans="1:26" x14ac:dyDescent="0.25">
      <c r="A30" s="47"/>
      <c r="B30" s="21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290"/>
    </row>
    <row r="31" spans="1:26" x14ac:dyDescent="0.25">
      <c r="A31" s="47"/>
      <c r="B31" s="21" t="s">
        <v>101</v>
      </c>
      <c r="C31" s="54">
        <v>1.5353286956521741</v>
      </c>
      <c r="D31" s="55">
        <v>1.501191304347826</v>
      </c>
      <c r="E31" s="55">
        <v>1.2790682608695654</v>
      </c>
      <c r="F31" s="55">
        <v>1.227431818181818</v>
      </c>
      <c r="G31" s="55">
        <v>1.2086900000000003</v>
      </c>
      <c r="H31" s="55">
        <v>1.2246018181818183</v>
      </c>
      <c r="I31" s="55">
        <v>1.2024634782608694</v>
      </c>
      <c r="J31" s="55">
        <v>1.0829091304347827</v>
      </c>
      <c r="K31" s="55">
        <v>1.0749204545454543</v>
      </c>
      <c r="L31" s="55">
        <v>1.1683290476190478</v>
      </c>
      <c r="M31" s="55">
        <v>1.1285204761904764</v>
      </c>
      <c r="N31" s="55">
        <v>1.0916127272727272</v>
      </c>
      <c r="O31" s="55">
        <v>1.0813895652173913</v>
      </c>
      <c r="P31" s="55">
        <v>1.0405213043478263</v>
      </c>
      <c r="Q31" s="55">
        <v>0.98707954545454546</v>
      </c>
      <c r="R31" s="55">
        <v>0.94371050000000012</v>
      </c>
      <c r="S31" s="55">
        <v>0.99</v>
      </c>
      <c r="T31" s="55">
        <v>1.02</v>
      </c>
      <c r="U31" s="55">
        <v>1</v>
      </c>
      <c r="V31" s="55">
        <v>1.05</v>
      </c>
      <c r="W31" s="291">
        <v>1.05</v>
      </c>
    </row>
    <row r="32" spans="1:26" x14ac:dyDescent="0.25">
      <c r="A32" s="47"/>
      <c r="B32" s="21" t="s">
        <v>102</v>
      </c>
      <c r="C32" s="54">
        <v>123.2295652173913</v>
      </c>
      <c r="D32" s="55">
        <v>131.15521739130438</v>
      </c>
      <c r="E32" s="55">
        <v>110.06391304347825</v>
      </c>
      <c r="F32" s="55">
        <v>102.34454545454543</v>
      </c>
      <c r="G32" s="55">
        <v>110.15619047619049</v>
      </c>
      <c r="H32" s="55">
        <v>141.95727272727277</v>
      </c>
      <c r="I32" s="55">
        <v>146.98086956521738</v>
      </c>
      <c r="J32" s="55">
        <v>132.50260869565219</v>
      </c>
      <c r="K32" s="55">
        <v>122.34545454545454</v>
      </c>
      <c r="L32" s="55">
        <v>133.67904761904762</v>
      </c>
      <c r="M32" s="55">
        <v>127.60571428571427</v>
      </c>
      <c r="N32" s="55">
        <v>121.26863636363638</v>
      </c>
      <c r="O32" s="55">
        <v>126.31956521739126</v>
      </c>
      <c r="P32" s="55">
        <v>128.8230434782609</v>
      </c>
      <c r="Q32" s="55">
        <v>142.85272727272729</v>
      </c>
      <c r="R32" s="55">
        <v>156.99333333333331</v>
      </c>
      <c r="S32" s="55">
        <v>161</v>
      </c>
      <c r="T32" s="55">
        <v>159</v>
      </c>
      <c r="U32" s="55">
        <v>151</v>
      </c>
      <c r="V32" s="55">
        <v>135</v>
      </c>
      <c r="W32" s="291">
        <v>135</v>
      </c>
    </row>
    <row r="33" spans="1:23" x14ac:dyDescent="0.25">
      <c r="A33" s="47"/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4"/>
    </row>
    <row r="34" spans="1:23" x14ac:dyDescent="0.25">
      <c r="A34" s="47"/>
      <c r="B34" s="21" t="s">
        <v>88</v>
      </c>
      <c r="C34" s="18">
        <v>34.598853782687705</v>
      </c>
      <c r="D34" s="19">
        <v>37.241777833333337</v>
      </c>
      <c r="E34" s="19">
        <v>37.308037019580844</v>
      </c>
      <c r="F34" s="19">
        <v>39.848642999999996</v>
      </c>
      <c r="G34" s="19">
        <v>41.868163724999995</v>
      </c>
      <c r="H34" s="19">
        <v>43.164113066666665</v>
      </c>
      <c r="I34" s="19">
        <v>45.153976308333334</v>
      </c>
      <c r="J34" s="19">
        <v>48.401015116666663</v>
      </c>
      <c r="K34" s="19">
        <v>52.071583808333337</v>
      </c>
      <c r="L34" s="19">
        <v>54.835117816666674</v>
      </c>
      <c r="M34" s="19">
        <v>58.18301085833334</v>
      </c>
      <c r="N34" s="19">
        <v>61.142857625000005</v>
      </c>
      <c r="O34" s="19">
        <v>64.205471375000002</v>
      </c>
      <c r="P34" s="19">
        <v>67.851708541666667</v>
      </c>
      <c r="Q34" s="19">
        <v>71.424739091666652</v>
      </c>
      <c r="R34" s="19">
        <v>76.311892549999996</v>
      </c>
      <c r="S34" s="19">
        <v>80.323079423104218</v>
      </c>
      <c r="T34" s="19">
        <v>85.00836685967343</v>
      </c>
      <c r="U34" s="19">
        <v>89.293997767063161</v>
      </c>
      <c r="V34" s="19">
        <v>93.221353695405597</v>
      </c>
      <c r="W34" s="20">
        <v>97.920989549652077</v>
      </c>
    </row>
    <row r="35" spans="1:23" x14ac:dyDescent="0.25">
      <c r="A35" s="47"/>
      <c r="B35" s="21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74"/>
      <c r="R35" s="274"/>
      <c r="S35" s="274"/>
      <c r="T35" s="274"/>
      <c r="U35" s="274"/>
      <c r="V35" s="274"/>
      <c r="W35" s="293"/>
    </row>
    <row r="36" spans="1:23" s="273" customFormat="1" x14ac:dyDescent="0.25">
      <c r="A36" s="272"/>
      <c r="B36" s="21" t="s">
        <v>207</v>
      </c>
      <c r="C36" s="54">
        <v>2.1359608622466659</v>
      </c>
      <c r="D36" s="55">
        <v>1.1832958440142589</v>
      </c>
      <c r="E36" s="55">
        <v>0.9471533212865898</v>
      </c>
      <c r="F36" s="55">
        <v>1.1651145752453076</v>
      </c>
      <c r="G36" s="55">
        <v>1.2080150947964114</v>
      </c>
      <c r="H36" s="55">
        <v>0.98574118360010821</v>
      </c>
      <c r="I36" s="55">
        <v>0.77154398839848315</v>
      </c>
      <c r="J36" s="55">
        <v>0.58468774787914157</v>
      </c>
      <c r="K36" s="55">
        <v>0.41965000000000008</v>
      </c>
      <c r="L36" s="55">
        <v>0.2713916666666667</v>
      </c>
      <c r="M36" s="55">
        <v>0.2113666666666667</v>
      </c>
      <c r="N36" s="55">
        <v>0.17787500000000001</v>
      </c>
      <c r="O36" s="55">
        <v>0.13440833333333335</v>
      </c>
      <c r="P36" s="55">
        <v>9.923333333333334E-2</v>
      </c>
      <c r="Q36" s="55">
        <v>0.12</v>
      </c>
      <c r="R36" s="55">
        <v>0.65749999999999997</v>
      </c>
      <c r="S36" s="55">
        <v>1.0099985413678152</v>
      </c>
      <c r="T36" s="55">
        <v>0.95869310784657891</v>
      </c>
      <c r="U36" s="55">
        <v>0.89429799777775276</v>
      </c>
      <c r="V36" s="55">
        <v>0.84993576289001527</v>
      </c>
      <c r="W36" s="291">
        <v>0.81967131060461962</v>
      </c>
    </row>
    <row r="37" spans="1:23" x14ac:dyDescent="0.25">
      <c r="A37" s="58"/>
      <c r="B37" s="267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</row>
    <row r="38" spans="1:23" x14ac:dyDescent="0.25">
      <c r="B38" s="268"/>
      <c r="C38" s="268"/>
      <c r="D38" s="268"/>
      <c r="E38" s="268"/>
      <c r="F38" s="268"/>
      <c r="G38" s="268"/>
      <c r="H38" s="295"/>
      <c r="I38" s="77"/>
      <c r="J38" s="269"/>
      <c r="K38" s="269"/>
      <c r="L38" s="269"/>
      <c r="M38" s="269"/>
      <c r="N38" s="269"/>
      <c r="O38" s="269"/>
      <c r="P38" s="269"/>
      <c r="Q38" s="269"/>
      <c r="R38" s="269"/>
      <c r="V38" s="269"/>
    </row>
    <row r="39" spans="1:23" s="12" customFormat="1" x14ac:dyDescent="0.25">
      <c r="A39" s="10" t="s">
        <v>6</v>
      </c>
      <c r="B39" s="531" t="s">
        <v>135</v>
      </c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77"/>
      <c r="T39" s="77"/>
      <c r="U39" s="77"/>
      <c r="V39" s="77"/>
    </row>
    <row r="40" spans="1:23" x14ac:dyDescent="0.25"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V40" s="269"/>
    </row>
  </sheetData>
  <mergeCells count="4">
    <mergeCell ref="A1:R1"/>
    <mergeCell ref="A2:R2"/>
    <mergeCell ref="A3:R3"/>
    <mergeCell ref="B39:R39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9"/>
  <sheetViews>
    <sheetView showGridLines="0" zoomScale="90" zoomScaleNormal="90" workbookViewId="0">
      <pane xSplit="2" ySplit="6" topLeftCell="H13" activePane="bottomRight" state="frozen"/>
      <selection pane="topRight" activeCell="C1" sqref="C1"/>
      <selection pane="bottomLeft" activeCell="A7" sqref="A7"/>
      <selection pane="bottomRight" activeCell="Y33" sqref="Y33"/>
    </sheetView>
  </sheetViews>
  <sheetFormatPr defaultColWidth="9.140625" defaultRowHeight="15.75" x14ac:dyDescent="0.25"/>
  <cols>
    <col min="1" max="1" width="5.7109375" style="7" customWidth="1"/>
    <col min="2" max="2" width="63.140625" style="7" customWidth="1"/>
    <col min="3" max="16" width="11.140625" style="7" customWidth="1"/>
    <col min="17" max="17" width="11.140625" style="143" customWidth="1"/>
    <col min="18" max="18" width="11.140625" style="7" customWidth="1"/>
    <col min="19" max="20" width="11.140625" style="269" customWidth="1"/>
    <col min="21" max="21" width="10.5703125" style="269" bestFit="1" customWidth="1"/>
    <col min="22" max="16384" width="9.140625" style="7"/>
  </cols>
  <sheetData>
    <row r="1" spans="1:23" x14ac:dyDescent="0.25">
      <c r="A1" s="533" t="str">
        <f>'Súhrnné indikátory'!A1:N1</f>
        <v>69. zasadnutie Výboru pre makroekonomické prognózy, 14.6.2024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5"/>
      <c r="R1" s="535"/>
      <c r="S1" s="294"/>
    </row>
    <row r="2" spans="1:23" ht="18.75" x14ac:dyDescent="0.3">
      <c r="A2" s="510" t="s">
        <v>8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284"/>
    </row>
    <row r="3" spans="1:23" x14ac:dyDescent="0.25">
      <c r="A3" s="529" t="s">
        <v>61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285"/>
    </row>
    <row r="4" spans="1:23" x14ac:dyDescent="0.25">
      <c r="A4" s="62"/>
      <c r="B4" s="63"/>
      <c r="C4" s="242"/>
      <c r="D4" s="64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57"/>
      <c r="R4" s="63"/>
      <c r="S4" s="295"/>
      <c r="T4" s="295"/>
      <c r="U4" s="295"/>
      <c r="V4" s="295"/>
      <c r="W4" s="296"/>
    </row>
    <row r="5" spans="1:23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28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15"/>
      <c r="B6" s="10"/>
      <c r="C6" s="59" t="s">
        <v>7</v>
      </c>
      <c r="D6" s="60" t="s">
        <v>7</v>
      </c>
      <c r="E6" s="60" t="s">
        <v>7</v>
      </c>
      <c r="F6" s="60" t="s">
        <v>7</v>
      </c>
      <c r="G6" s="60" t="s">
        <v>7</v>
      </c>
      <c r="H6" s="60" t="s">
        <v>7</v>
      </c>
      <c r="I6" s="60" t="s">
        <v>7</v>
      </c>
      <c r="J6" s="60" t="s">
        <v>7</v>
      </c>
      <c r="K6" s="60" t="s">
        <v>7</v>
      </c>
      <c r="L6" s="60" t="s">
        <v>7</v>
      </c>
      <c r="M6" s="60" t="s">
        <v>7</v>
      </c>
      <c r="N6" s="60" t="s">
        <v>7</v>
      </c>
      <c r="O6" s="60" t="s">
        <v>7</v>
      </c>
      <c r="P6" s="6" t="s">
        <v>7</v>
      </c>
      <c r="Q6" s="258" t="s">
        <v>62</v>
      </c>
      <c r="R6" s="60" t="s">
        <v>62</v>
      </c>
      <c r="S6" s="297" t="s">
        <v>62</v>
      </c>
      <c r="T6" s="297" t="s">
        <v>62</v>
      </c>
      <c r="U6" s="297" t="s">
        <v>62</v>
      </c>
      <c r="V6" s="297" t="s">
        <v>62</v>
      </c>
      <c r="W6" s="298" t="s">
        <v>62</v>
      </c>
    </row>
    <row r="7" spans="1:23" s="12" customFormat="1" x14ac:dyDescent="0.25">
      <c r="A7" s="62"/>
      <c r="B7" s="52"/>
      <c r="C7" s="244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259"/>
      <c r="R7" s="66"/>
      <c r="S7" s="299"/>
      <c r="T7" s="299"/>
      <c r="U7" s="299"/>
      <c r="V7" s="299"/>
      <c r="W7" s="300"/>
    </row>
    <row r="8" spans="1:23" s="12" customFormat="1" x14ac:dyDescent="0.25">
      <c r="A8" s="15"/>
      <c r="B8" s="4" t="s">
        <v>159</v>
      </c>
      <c r="C8" s="245"/>
      <c r="D8" s="67"/>
      <c r="J8" s="10"/>
      <c r="K8" s="10"/>
      <c r="L8" s="10"/>
      <c r="M8" s="10"/>
      <c r="N8" s="10"/>
      <c r="O8" s="10"/>
      <c r="P8" s="10"/>
      <c r="Q8" s="28"/>
      <c r="R8" s="10"/>
      <c r="S8" s="85"/>
      <c r="T8" s="85"/>
      <c r="U8" s="85"/>
      <c r="V8" s="85"/>
      <c r="W8" s="287"/>
    </row>
    <row r="9" spans="1:23" s="12" customFormat="1" x14ac:dyDescent="0.25">
      <c r="A9" s="15"/>
      <c r="B9" s="4"/>
      <c r="C9" s="245"/>
      <c r="D9" s="67"/>
      <c r="J9" s="10"/>
      <c r="K9" s="10"/>
      <c r="L9" s="10"/>
      <c r="M9" s="10"/>
      <c r="N9" s="10"/>
      <c r="O9" s="10"/>
      <c r="P9" s="28"/>
      <c r="Q9" s="28"/>
      <c r="R9" s="28"/>
      <c r="S9" s="23"/>
      <c r="T9" s="23"/>
      <c r="U9" s="23"/>
      <c r="V9" s="23"/>
      <c r="W9" s="24"/>
    </row>
    <row r="10" spans="1:23" x14ac:dyDescent="0.25">
      <c r="A10" s="15"/>
      <c r="B10" s="17" t="s">
        <v>70</v>
      </c>
      <c r="C10" s="68">
        <v>70.240508000000005</v>
      </c>
      <c r="D10" s="69">
        <v>66.408513999999997</v>
      </c>
      <c r="E10" s="69">
        <v>70.868929999999992</v>
      </c>
      <c r="F10" s="69">
        <v>72.762160000000009</v>
      </c>
      <c r="G10" s="69">
        <v>73.721749000000003</v>
      </c>
      <c r="H10" s="69">
        <v>74.188215999999997</v>
      </c>
      <c r="I10" s="69">
        <v>76.189213000000009</v>
      </c>
      <c r="J10" s="69">
        <v>80.126047999999997</v>
      </c>
      <c r="K10" s="69">
        <v>81.683659000000006</v>
      </c>
      <c r="L10" s="69">
        <v>84.083581000000009</v>
      </c>
      <c r="M10" s="69">
        <v>87.472477000000012</v>
      </c>
      <c r="N10" s="69">
        <v>89.669134999999997</v>
      </c>
      <c r="O10" s="69">
        <v>86.683401000000003</v>
      </c>
      <c r="P10" s="19">
        <v>90.819258000000005</v>
      </c>
      <c r="Q10" s="19">
        <v>92.517610999999988</v>
      </c>
      <c r="R10" s="19">
        <v>93.994613000000001</v>
      </c>
      <c r="S10" s="19">
        <v>96.379978563667919</v>
      </c>
      <c r="T10" s="19">
        <v>98.867685916451677</v>
      </c>
      <c r="U10" s="19">
        <v>100.82349542519336</v>
      </c>
      <c r="V10" s="19">
        <v>102.60651136294432</v>
      </c>
      <c r="W10" s="20">
        <v>104.64769313709957</v>
      </c>
    </row>
    <row r="11" spans="1:23" x14ac:dyDescent="0.25">
      <c r="A11" s="15"/>
      <c r="B11" s="70" t="s">
        <v>23</v>
      </c>
      <c r="C11" s="71">
        <v>5.574886345113006</v>
      </c>
      <c r="D11" s="72">
        <v>-5.4555328671597962</v>
      </c>
      <c r="E11" s="72">
        <v>6.7166327498308309</v>
      </c>
      <c r="F11" s="72">
        <v>2.6714527790951736</v>
      </c>
      <c r="G11" s="72">
        <v>1.3188022455628001</v>
      </c>
      <c r="H11" s="72">
        <v>0.63274000729418578</v>
      </c>
      <c r="I11" s="72">
        <v>2.6971898070712541</v>
      </c>
      <c r="J11" s="72">
        <v>5.1671816061415354</v>
      </c>
      <c r="K11" s="72">
        <v>1.9439508610233691</v>
      </c>
      <c r="L11" s="72">
        <v>2.9380686778490261</v>
      </c>
      <c r="M11" s="72">
        <v>4.0303897142534906</v>
      </c>
      <c r="N11" s="72">
        <v>2.511256197763756</v>
      </c>
      <c r="O11" s="72">
        <v>-3.3297232096640594</v>
      </c>
      <c r="P11" s="114">
        <v>4.7712214245031692</v>
      </c>
      <c r="Q11" s="114">
        <v>1.8700361987101788</v>
      </c>
      <c r="R11" s="114">
        <v>1.5964549711513953</v>
      </c>
      <c r="S11" s="114">
        <v>2.5377683757982217</v>
      </c>
      <c r="T11" s="114">
        <v>2.5811453684235985</v>
      </c>
      <c r="U11" s="114">
        <v>1.9782090483987158</v>
      </c>
      <c r="V11" s="114">
        <v>1.7684528097658525</v>
      </c>
      <c r="W11" s="301">
        <v>1.9893296702536478</v>
      </c>
    </row>
    <row r="12" spans="1:23" x14ac:dyDescent="0.25">
      <c r="A12" s="15"/>
      <c r="B12" s="17" t="s">
        <v>24</v>
      </c>
      <c r="C12" s="68">
        <v>41.387274000000005</v>
      </c>
      <c r="D12" s="69">
        <v>41.292942000000004</v>
      </c>
      <c r="E12" s="69">
        <v>41.630653999999993</v>
      </c>
      <c r="F12" s="69">
        <v>40.816290000000002</v>
      </c>
      <c r="G12" s="69">
        <v>40.997989000000004</v>
      </c>
      <c r="H12" s="69">
        <v>40.504422000000005</v>
      </c>
      <c r="I12" s="69">
        <v>41.283656000000001</v>
      </c>
      <c r="J12" s="69">
        <v>42.425680999999997</v>
      </c>
      <c r="K12" s="69">
        <v>44.071343999999996</v>
      </c>
      <c r="L12" s="69">
        <v>46.14705</v>
      </c>
      <c r="M12" s="69">
        <v>48.08791500000001</v>
      </c>
      <c r="N12" s="69">
        <v>49.338650999999999</v>
      </c>
      <c r="O12" s="69">
        <v>48.792247000000003</v>
      </c>
      <c r="P12" s="19">
        <v>50.065381000000009</v>
      </c>
      <c r="Q12" s="19">
        <v>53.152450000000002</v>
      </c>
      <c r="R12" s="19">
        <v>51.512362000000003</v>
      </c>
      <c r="S12" s="19">
        <v>53.012381930552962</v>
      </c>
      <c r="T12" s="19">
        <v>54.103311681502703</v>
      </c>
      <c r="U12" s="19">
        <v>55.410169205071369</v>
      </c>
      <c r="V12" s="19">
        <v>56.770179969144444</v>
      </c>
      <c r="W12" s="20">
        <v>58.028275310697552</v>
      </c>
    </row>
    <row r="13" spans="1:23" x14ac:dyDescent="0.25">
      <c r="A13" s="15"/>
      <c r="B13" s="70" t="s">
        <v>23</v>
      </c>
      <c r="C13" s="71">
        <v>6.996343968929275</v>
      </c>
      <c r="D13" s="72">
        <v>-0.22792513466821651</v>
      </c>
      <c r="E13" s="72">
        <v>0.81784436672007743</v>
      </c>
      <c r="F13" s="72">
        <v>-1.9561643206469803</v>
      </c>
      <c r="G13" s="72">
        <v>0.44516294842082971</v>
      </c>
      <c r="H13" s="72">
        <v>-1.203881000114404</v>
      </c>
      <c r="I13" s="72">
        <v>1.9238245147653155</v>
      </c>
      <c r="J13" s="72">
        <v>2.7662884314315406</v>
      </c>
      <c r="K13" s="72">
        <v>3.8789312539261322</v>
      </c>
      <c r="L13" s="72">
        <v>4.7098767852416845</v>
      </c>
      <c r="M13" s="72">
        <v>4.2058268079974814</v>
      </c>
      <c r="N13" s="72">
        <v>2.6009362227495059</v>
      </c>
      <c r="O13" s="72">
        <v>-1.1074563023622086</v>
      </c>
      <c r="P13" s="114">
        <v>2.6092956940474643</v>
      </c>
      <c r="Q13" s="114">
        <v>6.166075116855696</v>
      </c>
      <c r="R13" s="114">
        <v>-3.0856301073610037</v>
      </c>
      <c r="S13" s="114">
        <v>2.9119610755821368</v>
      </c>
      <c r="T13" s="114">
        <v>2.0578772566357761</v>
      </c>
      <c r="U13" s="114">
        <v>2.4154852687427342</v>
      </c>
      <c r="V13" s="114">
        <v>2.4544425393102864</v>
      </c>
      <c r="W13" s="301">
        <v>2.2161200514722701</v>
      </c>
    </row>
    <row r="14" spans="1:23" x14ac:dyDescent="0.25">
      <c r="A14" s="15"/>
      <c r="B14" s="17" t="s">
        <v>25</v>
      </c>
      <c r="C14" s="68">
        <v>0.65828600000000004</v>
      </c>
      <c r="D14" s="69">
        <v>0.67871599999999987</v>
      </c>
      <c r="E14" s="69">
        <v>0.68976000000000004</v>
      </c>
      <c r="F14" s="69">
        <v>0.69187500000000013</v>
      </c>
      <c r="G14" s="69">
        <v>0.67547999999999997</v>
      </c>
      <c r="H14" s="69">
        <v>0.67717800000000006</v>
      </c>
      <c r="I14" s="69">
        <v>0.67212400000000005</v>
      </c>
      <c r="J14" s="69">
        <v>0.69064800000000004</v>
      </c>
      <c r="K14" s="69">
        <v>0.72752399999999995</v>
      </c>
      <c r="L14" s="69">
        <v>0.72264699999999993</v>
      </c>
      <c r="M14" s="69">
        <v>0.6948430000000001</v>
      </c>
      <c r="N14" s="69">
        <v>0.75983100000000003</v>
      </c>
      <c r="O14" s="69">
        <v>0.74349399999999999</v>
      </c>
      <c r="P14" s="19">
        <v>0.73703799999999997</v>
      </c>
      <c r="Q14" s="19">
        <v>0.76069000000000009</v>
      </c>
      <c r="R14" s="19">
        <v>0.70287000000000011</v>
      </c>
      <c r="S14" s="19">
        <v>0.71527566055575564</v>
      </c>
      <c r="T14" s="19">
        <v>0.72999515569658391</v>
      </c>
      <c r="U14" s="19">
        <v>0.74762808114497059</v>
      </c>
      <c r="V14" s="19">
        <v>0.76597818280442209</v>
      </c>
      <c r="W14" s="20">
        <v>0.7829531789034534</v>
      </c>
    </row>
    <row r="15" spans="1:23" x14ac:dyDescent="0.25">
      <c r="A15" s="15"/>
      <c r="B15" s="70" t="s">
        <v>23</v>
      </c>
      <c r="C15" s="71">
        <v>8.2381454266232446</v>
      </c>
      <c r="D15" s="72">
        <v>3.1035142779885616</v>
      </c>
      <c r="E15" s="72">
        <v>1.6271901649585585</v>
      </c>
      <c r="F15" s="72">
        <v>0.30662839248436491</v>
      </c>
      <c r="G15" s="72">
        <v>-2.369647696476973</v>
      </c>
      <c r="H15" s="72">
        <v>0.25137679872091478</v>
      </c>
      <c r="I15" s="72">
        <v>-0.74633257430101185</v>
      </c>
      <c r="J15" s="72">
        <v>2.7560390642202837</v>
      </c>
      <c r="K15" s="72">
        <v>5.339333495499865</v>
      </c>
      <c r="L15" s="72">
        <v>-0.67035589203930934</v>
      </c>
      <c r="M15" s="72">
        <v>-3.8475216807099311</v>
      </c>
      <c r="N15" s="72">
        <v>9.3529041812322902</v>
      </c>
      <c r="O15" s="72">
        <v>-2.150083373802858</v>
      </c>
      <c r="P15" s="114">
        <v>-0.8683324949495197</v>
      </c>
      <c r="Q15" s="114">
        <v>3.2090611338899899</v>
      </c>
      <c r="R15" s="114">
        <v>-7.6009938345449441</v>
      </c>
      <c r="S15" s="114">
        <v>1.765000719301657</v>
      </c>
      <c r="T15" s="114">
        <v>2.0578772566357761</v>
      </c>
      <c r="U15" s="114">
        <v>2.4154852687427564</v>
      </c>
      <c r="V15" s="114">
        <v>2.4544425393103086</v>
      </c>
      <c r="W15" s="301">
        <v>2.2161200514722035</v>
      </c>
    </row>
    <row r="16" spans="1:23" x14ac:dyDescent="0.25">
      <c r="A16" s="15"/>
      <c r="B16" s="17" t="s">
        <v>136</v>
      </c>
      <c r="C16" s="68">
        <v>12.939945999999999</v>
      </c>
      <c r="D16" s="69">
        <v>13.714922999999999</v>
      </c>
      <c r="E16" s="69">
        <v>14.005614000000001</v>
      </c>
      <c r="F16" s="69">
        <v>13.676168000000002</v>
      </c>
      <c r="G16" s="69">
        <v>13.401536</v>
      </c>
      <c r="H16" s="69">
        <v>13.600327000000002</v>
      </c>
      <c r="I16" s="69">
        <v>14.11434</v>
      </c>
      <c r="J16" s="69">
        <v>14.862878</v>
      </c>
      <c r="K16" s="69">
        <v>15.149528999999999</v>
      </c>
      <c r="L16" s="69">
        <v>15.309517</v>
      </c>
      <c r="M16" s="69">
        <v>15.385</v>
      </c>
      <c r="N16" s="69">
        <v>16.082394000000001</v>
      </c>
      <c r="O16" s="69">
        <v>15.984997</v>
      </c>
      <c r="P16" s="19">
        <v>16.654752999999999</v>
      </c>
      <c r="Q16" s="19">
        <v>15.904151000000001</v>
      </c>
      <c r="R16" s="19">
        <v>15.801613999999997</v>
      </c>
      <c r="S16" s="19">
        <v>16.403479991643952</v>
      </c>
      <c r="T16" s="19">
        <v>16.432809462996655</v>
      </c>
      <c r="U16" s="19">
        <v>16.520091433019044</v>
      </c>
      <c r="V16" s="19">
        <v>16.423230103341904</v>
      </c>
      <c r="W16" s="20">
        <v>16.291479417770447</v>
      </c>
    </row>
    <row r="17" spans="1:27" x14ac:dyDescent="0.25">
      <c r="A17" s="15"/>
      <c r="B17" s="70" t="s">
        <v>23</v>
      </c>
      <c r="C17" s="71">
        <v>6.2742038661468325</v>
      </c>
      <c r="D17" s="72">
        <v>5.9890280840430021</v>
      </c>
      <c r="E17" s="72">
        <v>2.1195233833978033</v>
      </c>
      <c r="F17" s="72">
        <v>-2.3522424650572304</v>
      </c>
      <c r="G17" s="72">
        <v>-2.0081063642973795</v>
      </c>
      <c r="H17" s="72">
        <v>1.4833448941972138</v>
      </c>
      <c r="I17" s="72">
        <v>3.7794164802066765</v>
      </c>
      <c r="J17" s="72">
        <v>5.3033864849507673</v>
      </c>
      <c r="K17" s="72">
        <v>1.9286372397055107</v>
      </c>
      <c r="L17" s="72">
        <v>1.0560592345808306</v>
      </c>
      <c r="M17" s="72">
        <v>0.49304625351669351</v>
      </c>
      <c r="N17" s="72">
        <v>4.5329476763080967</v>
      </c>
      <c r="O17" s="72">
        <v>-0.60561257235708377</v>
      </c>
      <c r="P17" s="114">
        <v>4.1899038204386452</v>
      </c>
      <c r="Q17" s="114">
        <v>-4.5068335747759258</v>
      </c>
      <c r="R17" s="114">
        <v>-0.64471847632735502</v>
      </c>
      <c r="S17" s="114">
        <v>3.8088893428478432</v>
      </c>
      <c r="T17" s="114">
        <v>0.1788002994952409</v>
      </c>
      <c r="U17" s="114">
        <v>0.53114453872862288</v>
      </c>
      <c r="V17" s="114">
        <v>-0.58632441636213839</v>
      </c>
      <c r="W17" s="301">
        <v>-0.80222151636690775</v>
      </c>
    </row>
    <row r="18" spans="1:27" x14ac:dyDescent="0.25">
      <c r="A18" s="15"/>
      <c r="B18" s="17" t="s">
        <v>139</v>
      </c>
      <c r="C18" s="68">
        <v>16.751147</v>
      </c>
      <c r="D18" s="69">
        <v>13.445321</v>
      </c>
      <c r="E18" s="69">
        <v>14.595858</v>
      </c>
      <c r="F18" s="69">
        <v>16.653268000000004</v>
      </c>
      <c r="G18" s="69">
        <v>14.993024000000002</v>
      </c>
      <c r="H18" s="69">
        <v>15.174053000000001</v>
      </c>
      <c r="I18" s="69">
        <v>15.627580000000002</v>
      </c>
      <c r="J18" s="69">
        <v>18.971017</v>
      </c>
      <c r="K18" s="69">
        <v>17.223419000000003</v>
      </c>
      <c r="L18" s="69">
        <v>17.723839000000002</v>
      </c>
      <c r="M18" s="69">
        <v>18.218177999999998</v>
      </c>
      <c r="N18" s="69">
        <v>19.442806000000001</v>
      </c>
      <c r="O18" s="69">
        <v>17.332034</v>
      </c>
      <c r="P18" s="19">
        <v>17.939192000000002</v>
      </c>
      <c r="Q18" s="19">
        <v>18.959119999999999</v>
      </c>
      <c r="R18" s="19">
        <v>20.967419000000003</v>
      </c>
      <c r="S18" s="19">
        <v>20.949432572267309</v>
      </c>
      <c r="T18" s="19">
        <v>23.511587023925689</v>
      </c>
      <c r="U18" s="19">
        <v>22.813325706666568</v>
      </c>
      <c r="V18" s="19">
        <v>22.007807162127708</v>
      </c>
      <c r="W18" s="20">
        <v>22.536377589559844</v>
      </c>
    </row>
    <row r="19" spans="1:27" x14ac:dyDescent="0.25">
      <c r="A19" s="15"/>
      <c r="B19" s="70" t="s">
        <v>23</v>
      </c>
      <c r="C19" s="71">
        <v>3.6906516124339817</v>
      </c>
      <c r="D19" s="72">
        <v>-19.734923226451308</v>
      </c>
      <c r="E19" s="72">
        <v>8.5571553107582901</v>
      </c>
      <c r="F19" s="72">
        <v>14.095848287918411</v>
      </c>
      <c r="G19" s="72">
        <v>-9.9694786632870009</v>
      </c>
      <c r="H19" s="72">
        <v>1.2074215315069026</v>
      </c>
      <c r="I19" s="72">
        <v>2.9888323179047882</v>
      </c>
      <c r="J19" s="72">
        <v>21.394464146080196</v>
      </c>
      <c r="K19" s="72">
        <v>-9.2119362920817451</v>
      </c>
      <c r="L19" s="72">
        <v>2.9054626145946783</v>
      </c>
      <c r="M19" s="72">
        <v>2.7891192196002335</v>
      </c>
      <c r="N19" s="72">
        <v>6.7220113888446953</v>
      </c>
      <c r="O19" s="72">
        <v>-10.856313641148308</v>
      </c>
      <c r="P19" s="114">
        <v>3.5030972129410864</v>
      </c>
      <c r="Q19" s="114">
        <v>5.6854734594512069</v>
      </c>
      <c r="R19" s="114">
        <v>10.592785952090612</v>
      </c>
      <c r="S19" s="114">
        <v>-8.5782745757556622E-2</v>
      </c>
      <c r="T19" s="114">
        <v>12.230185437337981</v>
      </c>
      <c r="U19" s="114">
        <v>-2.9698604205175894</v>
      </c>
      <c r="V19" s="114">
        <v>-3.5309123925910901</v>
      </c>
      <c r="W19" s="301">
        <v>2.4017405438817585</v>
      </c>
    </row>
    <row r="20" spans="1:27" x14ac:dyDescent="0.25">
      <c r="A20" s="15"/>
      <c r="B20" s="17" t="s">
        <v>26</v>
      </c>
      <c r="C20" s="68">
        <v>52.837835000000005</v>
      </c>
      <c r="D20" s="69">
        <v>44.189901000000006</v>
      </c>
      <c r="E20" s="69">
        <v>51.850507000000007</v>
      </c>
      <c r="F20" s="69">
        <v>57.362293000000008</v>
      </c>
      <c r="G20" s="69">
        <v>62.607472999999999</v>
      </c>
      <c r="H20" s="69">
        <v>66.37036599999999</v>
      </c>
      <c r="I20" s="69">
        <v>68.823053000000002</v>
      </c>
      <c r="J20" s="69">
        <v>73.395839999999993</v>
      </c>
      <c r="K20" s="69">
        <v>77.088296999999997</v>
      </c>
      <c r="L20" s="69">
        <v>79.927084000000008</v>
      </c>
      <c r="M20" s="69">
        <v>84.020714999999996</v>
      </c>
      <c r="N20" s="69">
        <v>84.683250999999998</v>
      </c>
      <c r="O20" s="69">
        <v>79.313600999999991</v>
      </c>
      <c r="P20" s="19">
        <v>87.620206999999994</v>
      </c>
      <c r="Q20" s="19">
        <v>90.281190000000009</v>
      </c>
      <c r="R20" s="19">
        <v>89.039665000000014</v>
      </c>
      <c r="S20" s="19">
        <v>90.948954149891179</v>
      </c>
      <c r="T20" s="19">
        <v>93.785963575428966</v>
      </c>
      <c r="U20" s="19">
        <v>97.919241603769009</v>
      </c>
      <c r="V20" s="19">
        <v>102.37222857726105</v>
      </c>
      <c r="W20" s="20">
        <v>105.53762105921984</v>
      </c>
    </row>
    <row r="21" spans="1:27" x14ac:dyDescent="0.25">
      <c r="A21" s="15"/>
      <c r="B21" s="70" t="s">
        <v>23</v>
      </c>
      <c r="C21" s="71">
        <v>3.0103031290096505</v>
      </c>
      <c r="D21" s="72">
        <v>-16.366934792086006</v>
      </c>
      <c r="E21" s="72">
        <v>17.335648703987804</v>
      </c>
      <c r="F21" s="72">
        <v>10.630148708092669</v>
      </c>
      <c r="G21" s="72">
        <v>9.1439510620678899</v>
      </c>
      <c r="H21" s="72">
        <v>6.0102936912978411</v>
      </c>
      <c r="I21" s="72">
        <v>3.6954549866426989</v>
      </c>
      <c r="J21" s="72">
        <v>6.6442664204390933</v>
      </c>
      <c r="K21" s="72">
        <v>5.0308804967692966</v>
      </c>
      <c r="L21" s="72">
        <v>3.682513572715207</v>
      </c>
      <c r="M21" s="72">
        <v>5.1217069297811335</v>
      </c>
      <c r="N21" s="72">
        <v>0.78853887401459932</v>
      </c>
      <c r="O21" s="72">
        <v>-6.3408642637019286</v>
      </c>
      <c r="P21" s="114">
        <v>10.473116710461806</v>
      </c>
      <c r="Q21" s="114">
        <v>3.0369512822538747</v>
      </c>
      <c r="R21" s="114">
        <v>-1.3751757148969701</v>
      </c>
      <c r="S21" s="114">
        <v>2.1443130428345336</v>
      </c>
      <c r="T21" s="114">
        <v>3.1193425499562721</v>
      </c>
      <c r="U21" s="114">
        <v>4.4071392677175858</v>
      </c>
      <c r="V21" s="114">
        <v>4.547611787590311</v>
      </c>
      <c r="W21" s="301">
        <v>3.0920421738888537</v>
      </c>
    </row>
    <row r="22" spans="1:27" x14ac:dyDescent="0.25">
      <c r="A22" s="15"/>
      <c r="B22" s="17" t="s">
        <v>27</v>
      </c>
      <c r="C22" s="68">
        <v>56.908987000000003</v>
      </c>
      <c r="D22" s="69">
        <v>46.148643999999997</v>
      </c>
      <c r="E22" s="69">
        <v>53.802208000000007</v>
      </c>
      <c r="F22" s="69">
        <v>57.999735000000001</v>
      </c>
      <c r="G22" s="69">
        <v>59.214770999999999</v>
      </c>
      <c r="H22" s="69">
        <v>62.575908000000005</v>
      </c>
      <c r="I22" s="69">
        <v>65.409880999999999</v>
      </c>
      <c r="J22" s="69">
        <v>70.981709000000009</v>
      </c>
      <c r="K22" s="69">
        <v>74.407977000000002</v>
      </c>
      <c r="L22" s="69">
        <v>77.442313999999996</v>
      </c>
      <c r="M22" s="69">
        <v>81.136448999999999</v>
      </c>
      <c r="N22" s="69">
        <v>82.905795000000012</v>
      </c>
      <c r="O22" s="69">
        <v>76.161551000000003</v>
      </c>
      <c r="P22" s="19">
        <v>85.097342999999995</v>
      </c>
      <c r="Q22" s="19">
        <v>88.716875000000002</v>
      </c>
      <c r="R22" s="19">
        <v>82.014977000000016</v>
      </c>
      <c r="S22" s="19">
        <v>86.321918913104227</v>
      </c>
      <c r="T22" s="19">
        <v>90.734176046935602</v>
      </c>
      <c r="U22" s="19">
        <v>93.624891121798726</v>
      </c>
      <c r="V22" s="19">
        <v>96.770567664805</v>
      </c>
      <c r="W22" s="20">
        <v>99.5664139545854</v>
      </c>
      <c r="Y22" s="156"/>
    </row>
    <row r="23" spans="1:27" x14ac:dyDescent="0.25">
      <c r="A23" s="15"/>
      <c r="B23" s="70" t="s">
        <v>23</v>
      </c>
      <c r="C23" s="71">
        <v>4.108036099843404</v>
      </c>
      <c r="D23" s="72">
        <v>-18.907985482152412</v>
      </c>
      <c r="E23" s="72">
        <v>16.58459130456793</v>
      </c>
      <c r="F23" s="72">
        <v>7.8017746037486013</v>
      </c>
      <c r="G23" s="72">
        <v>2.0948992266947464</v>
      </c>
      <c r="H23" s="72">
        <v>5.6761800193401157</v>
      </c>
      <c r="I23" s="72">
        <v>4.5288563771219925</v>
      </c>
      <c r="J23" s="72">
        <v>8.518327682021031</v>
      </c>
      <c r="K23" s="72">
        <v>4.8269731009153327</v>
      </c>
      <c r="L23" s="72">
        <v>4.077972715210354</v>
      </c>
      <c r="M23" s="72">
        <v>4.7701764180238637</v>
      </c>
      <c r="N23" s="72">
        <v>2.1807042603010807</v>
      </c>
      <c r="O23" s="72">
        <v>-8.134828210742084</v>
      </c>
      <c r="P23" s="114">
        <v>11.732681231767428</v>
      </c>
      <c r="Q23" s="114">
        <v>4.2534018952859798</v>
      </c>
      <c r="R23" s="114">
        <v>-7.5542539116712382</v>
      </c>
      <c r="S23" s="114">
        <v>5.2514090360644916</v>
      </c>
      <c r="T23" s="114">
        <v>5.1113983439976307</v>
      </c>
      <c r="U23" s="114">
        <v>3.1859164879259882</v>
      </c>
      <c r="V23" s="114">
        <v>3.3598720439781404</v>
      </c>
      <c r="W23" s="301">
        <v>2.8891494152071928</v>
      </c>
    </row>
    <row r="24" spans="1:27" x14ac:dyDescent="0.25">
      <c r="A24" s="41"/>
      <c r="B24" s="73"/>
      <c r="C24" s="211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4"/>
      <c r="Q24" s="354"/>
      <c r="R24" s="354"/>
      <c r="S24" s="302"/>
      <c r="T24" s="302"/>
      <c r="U24" s="358"/>
      <c r="V24" s="358"/>
      <c r="W24" s="346"/>
    </row>
    <row r="25" spans="1:27" x14ac:dyDescent="0.25">
      <c r="A25" s="15"/>
      <c r="B25" s="74"/>
      <c r="C25" s="241"/>
      <c r="D25" s="9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260"/>
      <c r="Q25" s="260"/>
      <c r="R25" s="260"/>
      <c r="S25" s="260"/>
      <c r="T25" s="260"/>
      <c r="U25" s="260"/>
      <c r="V25" s="260"/>
      <c r="W25" s="347"/>
    </row>
    <row r="26" spans="1:27" x14ac:dyDescent="0.25">
      <c r="A26" s="15"/>
      <c r="B26" s="4" t="s">
        <v>160</v>
      </c>
      <c r="C26" s="47"/>
      <c r="D26" s="10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25"/>
      <c r="Q26" s="25"/>
      <c r="R26" s="25"/>
      <c r="S26" s="25"/>
      <c r="T26" s="25"/>
      <c r="U26" s="282"/>
      <c r="V26" s="282"/>
      <c r="W26" s="348"/>
    </row>
    <row r="27" spans="1:27" x14ac:dyDescent="0.25">
      <c r="A27" s="15"/>
      <c r="B27" s="67"/>
      <c r="C27" s="47"/>
      <c r="D27" s="10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25"/>
      <c r="Q27" s="25"/>
      <c r="R27" s="25"/>
      <c r="S27" s="25"/>
      <c r="T27" s="25"/>
      <c r="U27" s="282"/>
      <c r="V27" s="282"/>
      <c r="W27" s="348"/>
    </row>
    <row r="28" spans="1:27" x14ac:dyDescent="0.25">
      <c r="A28" s="15"/>
      <c r="B28" s="17" t="s">
        <v>70</v>
      </c>
      <c r="C28" s="68">
        <v>68.590534000000005</v>
      </c>
      <c r="D28" s="69">
        <v>64.095518999999996</v>
      </c>
      <c r="E28" s="69">
        <v>68.764947000000006</v>
      </c>
      <c r="F28" s="69">
        <v>71.785845999999992</v>
      </c>
      <c r="G28" s="69">
        <v>73.649256999999992</v>
      </c>
      <c r="H28" s="69">
        <v>74.492792999999992</v>
      </c>
      <c r="I28" s="69">
        <v>76.354523999999998</v>
      </c>
      <c r="J28" s="69">
        <v>80.126047999999997</v>
      </c>
      <c r="K28" s="69">
        <v>81.265197000000001</v>
      </c>
      <c r="L28" s="69">
        <v>84.669877000000014</v>
      </c>
      <c r="M28" s="69">
        <v>89.874692999999994</v>
      </c>
      <c r="N28" s="69">
        <v>94.42973400000001</v>
      </c>
      <c r="O28" s="69">
        <v>93.449687000000011</v>
      </c>
      <c r="P28" s="19">
        <v>100.24454700000001</v>
      </c>
      <c r="Q28" s="19">
        <v>109.76201800000001</v>
      </c>
      <c r="R28" s="19">
        <v>122.81279500000001</v>
      </c>
      <c r="S28" s="19">
        <v>131.67507188063382</v>
      </c>
      <c r="T28" s="19">
        <v>140.44467258896782</v>
      </c>
      <c r="U28" s="19">
        <v>147.16487433592835</v>
      </c>
      <c r="V28" s="19">
        <v>153.83551525853835</v>
      </c>
      <c r="W28" s="20">
        <v>161.22175821863379</v>
      </c>
    </row>
    <row r="29" spans="1:27" x14ac:dyDescent="0.25">
      <c r="A29" s="15"/>
      <c r="B29" s="70" t="s">
        <v>23</v>
      </c>
      <c r="C29" s="71">
        <v>8.5922957350331952</v>
      </c>
      <c r="D29" s="72">
        <v>-6.5534042933679482</v>
      </c>
      <c r="E29" s="72">
        <v>7.2851083396329175</v>
      </c>
      <c r="F29" s="72">
        <v>4.3930798056166509</v>
      </c>
      <c r="G29" s="72">
        <v>2.5957916550847671</v>
      </c>
      <c r="H29" s="72">
        <v>1.1453421722910084</v>
      </c>
      <c r="I29" s="72">
        <v>2.4992095544061677</v>
      </c>
      <c r="J29" s="72">
        <v>4.9394898984636226</v>
      </c>
      <c r="K29" s="72">
        <v>1.421696225427227</v>
      </c>
      <c r="L29" s="72">
        <v>4.1895917633719693</v>
      </c>
      <c r="M29" s="72">
        <v>6.1471873875522443</v>
      </c>
      <c r="N29" s="72">
        <v>5.0682131398212427</v>
      </c>
      <c r="O29" s="72">
        <v>-1.0378584779239142</v>
      </c>
      <c r="P29" s="114">
        <v>7.2711425989045786</v>
      </c>
      <c r="Q29" s="114">
        <v>9.4942530888986845</v>
      </c>
      <c r="R29" s="114">
        <v>11.890066562005085</v>
      </c>
      <c r="S29" s="114">
        <v>7.216085979179776</v>
      </c>
      <c r="T29" s="114">
        <v>6.6600310773202498</v>
      </c>
      <c r="U29" s="114">
        <v>4.7849460026356594</v>
      </c>
      <c r="V29" s="114">
        <v>4.5327670428903843</v>
      </c>
      <c r="W29" s="301">
        <v>4.8013899441114116</v>
      </c>
    </row>
    <row r="30" spans="1:27" x14ac:dyDescent="0.25">
      <c r="A30" s="15"/>
      <c r="B30" s="17" t="s">
        <v>24</v>
      </c>
      <c r="C30" s="68">
        <v>37.666879000000002</v>
      </c>
      <c r="D30" s="69">
        <v>37.599816999999994</v>
      </c>
      <c r="E30" s="69">
        <v>38.295244999999994</v>
      </c>
      <c r="F30" s="69">
        <v>39.015353000000005</v>
      </c>
      <c r="G30" s="69">
        <v>40.545577999999999</v>
      </c>
      <c r="H30" s="69">
        <v>40.593966000000002</v>
      </c>
      <c r="I30" s="69">
        <v>41.335594</v>
      </c>
      <c r="J30" s="69">
        <v>42.425681000000004</v>
      </c>
      <c r="K30" s="69">
        <v>43.921543000000007</v>
      </c>
      <c r="L30" s="69">
        <v>46.625399999999999</v>
      </c>
      <c r="M30" s="69">
        <v>49.698645000000006</v>
      </c>
      <c r="N30" s="69">
        <v>52.363706999999998</v>
      </c>
      <c r="O30" s="69">
        <v>52.871105</v>
      </c>
      <c r="P30" s="19">
        <v>56.012437000000006</v>
      </c>
      <c r="Q30" s="19">
        <v>66.736061000000007</v>
      </c>
      <c r="R30" s="19">
        <v>71.311512000000008</v>
      </c>
      <c r="S30" s="19">
        <v>75.656379181876943</v>
      </c>
      <c r="T30" s="19">
        <v>80.319119165059078</v>
      </c>
      <c r="U30" s="19">
        <v>84.583554377739731</v>
      </c>
      <c r="V30" s="19">
        <v>89.016195022152914</v>
      </c>
      <c r="W30" s="20">
        <v>93.396406783398234</v>
      </c>
      <c r="X30" s="156">
        <f>Q30+Q32+Q34+Q36+Q38-Q40</f>
        <v>106.824675</v>
      </c>
      <c r="Y30" s="156">
        <f>R30+R32+R34+R36+R38-R40</f>
        <v>125.696387</v>
      </c>
      <c r="Z30" s="156">
        <f>S30+S32+S34+S36+S38-S40</f>
        <v>131.46839368717855</v>
      </c>
      <c r="AA30" s="156">
        <f>T30+T32+T34+T36+T38-T40</f>
        <v>138.95369957358074</v>
      </c>
    </row>
    <row r="31" spans="1:27" x14ac:dyDescent="0.25">
      <c r="A31" s="15"/>
      <c r="B31" s="70" t="s">
        <v>23</v>
      </c>
      <c r="C31" s="71">
        <v>11.800179221602658</v>
      </c>
      <c r="D31" s="72">
        <v>-0.1780397043248616</v>
      </c>
      <c r="E31" s="72">
        <v>1.8495515549982633</v>
      </c>
      <c r="F31" s="72">
        <v>1.8804110014180919</v>
      </c>
      <c r="G31" s="72">
        <v>3.9221098422459466</v>
      </c>
      <c r="H31" s="72">
        <v>0.11934223751848272</v>
      </c>
      <c r="I31" s="72">
        <v>1.8269414720404331</v>
      </c>
      <c r="J31" s="72">
        <v>2.6371630222611797</v>
      </c>
      <c r="K31" s="72">
        <v>3.5258408698259913</v>
      </c>
      <c r="L31" s="72">
        <v>6.1561065830496808</v>
      </c>
      <c r="M31" s="72">
        <v>6.5913536398615413</v>
      </c>
      <c r="N31" s="72">
        <v>5.3624439861488904</v>
      </c>
      <c r="O31" s="72">
        <v>0.96898792898678643</v>
      </c>
      <c r="P31" s="114">
        <v>5.9414911036945517</v>
      </c>
      <c r="Q31" s="114">
        <v>19.145076655029293</v>
      </c>
      <c r="R31" s="114">
        <v>6.8560399451804699</v>
      </c>
      <c r="S31" s="114">
        <v>6.0927991288095784</v>
      </c>
      <c r="T31" s="114">
        <v>6.1630493470655967</v>
      </c>
      <c r="U31" s="114">
        <v>5.3093650142216564</v>
      </c>
      <c r="V31" s="114">
        <v>5.2405466724861904</v>
      </c>
      <c r="W31" s="301">
        <v>4.9206908474972</v>
      </c>
    </row>
    <row r="32" spans="1:27" x14ac:dyDescent="0.25">
      <c r="A32" s="15"/>
      <c r="B32" s="17" t="s">
        <v>25</v>
      </c>
      <c r="C32" s="68">
        <v>0.625587</v>
      </c>
      <c r="D32" s="69">
        <v>0.64738300000000004</v>
      </c>
      <c r="E32" s="69">
        <v>0.65737000000000001</v>
      </c>
      <c r="F32" s="69">
        <v>0.66988000000000014</v>
      </c>
      <c r="G32" s="69">
        <v>0.66457300000000008</v>
      </c>
      <c r="H32" s="69">
        <v>0.67239700000000002</v>
      </c>
      <c r="I32" s="69">
        <v>0.66843800000000009</v>
      </c>
      <c r="J32" s="69">
        <v>0.69064800000000015</v>
      </c>
      <c r="K32" s="69">
        <v>0.73486899999999999</v>
      </c>
      <c r="L32" s="69">
        <v>0.75113399999999997</v>
      </c>
      <c r="M32" s="69">
        <v>0.74919399999999992</v>
      </c>
      <c r="N32" s="69">
        <v>0.861317</v>
      </c>
      <c r="O32" s="69">
        <v>0.89558000000000004</v>
      </c>
      <c r="P32" s="19">
        <v>0.919153</v>
      </c>
      <c r="Q32" s="19">
        <v>1.0463849999999999</v>
      </c>
      <c r="R32" s="19">
        <v>1.065272</v>
      </c>
      <c r="S32" s="19">
        <v>1.1094075702730484</v>
      </c>
      <c r="T32" s="19">
        <v>1.1777809062890576</v>
      </c>
      <c r="U32" s="19">
        <v>1.240313593671752</v>
      </c>
      <c r="V32" s="19">
        <v>1.3053128064333108</v>
      </c>
      <c r="W32" s="20">
        <v>1.3695432142306836</v>
      </c>
    </row>
    <row r="33" spans="1:23" x14ac:dyDescent="0.25">
      <c r="A33" s="15"/>
      <c r="B33" s="70" t="s">
        <v>23</v>
      </c>
      <c r="C33" s="71">
        <v>12.560388211861184</v>
      </c>
      <c r="D33" s="72">
        <v>3.4840877447900986</v>
      </c>
      <c r="E33" s="72">
        <v>1.5426725755850912</v>
      </c>
      <c r="F33" s="72">
        <v>1.9030378629995459</v>
      </c>
      <c r="G33" s="72">
        <v>-0.79223144443780757</v>
      </c>
      <c r="H33" s="72">
        <v>1.1772973021774824</v>
      </c>
      <c r="I33" s="72">
        <v>-0.58878906360378958</v>
      </c>
      <c r="J33" s="72">
        <v>3.3226716613956819</v>
      </c>
      <c r="K33" s="72">
        <v>6.4028274895460369</v>
      </c>
      <c r="L33" s="72">
        <v>2.2133196528905108</v>
      </c>
      <c r="M33" s="72">
        <v>-0.25827615312314922</v>
      </c>
      <c r="N33" s="72">
        <v>14.965816597570193</v>
      </c>
      <c r="O33" s="72">
        <v>3.9779779105718394</v>
      </c>
      <c r="P33" s="114">
        <v>2.6321489984144408</v>
      </c>
      <c r="Q33" s="114">
        <v>13.842309169420108</v>
      </c>
      <c r="R33" s="114">
        <v>1.8049761798955455</v>
      </c>
      <c r="S33" s="114">
        <v>4.1431268514565689</v>
      </c>
      <c r="T33" s="114">
        <v>6.1630493470655745</v>
      </c>
      <c r="U33" s="114">
        <v>5.3093650142216786</v>
      </c>
      <c r="V33" s="114">
        <v>5.2405466724861904</v>
      </c>
      <c r="W33" s="301">
        <v>4.9206908474972</v>
      </c>
    </row>
    <row r="34" spans="1:23" x14ac:dyDescent="0.25">
      <c r="A34" s="15"/>
      <c r="B34" s="17" t="s">
        <v>136</v>
      </c>
      <c r="C34" s="68">
        <v>12.026101000000001</v>
      </c>
      <c r="D34" s="69">
        <v>12.814836000000001</v>
      </c>
      <c r="E34" s="69">
        <v>13.199986999999998</v>
      </c>
      <c r="F34" s="69">
        <v>13.148378000000001</v>
      </c>
      <c r="G34" s="69">
        <v>13.125932000000001</v>
      </c>
      <c r="H34" s="69">
        <v>13.465238000000001</v>
      </c>
      <c r="I34" s="69">
        <v>14.017179000000002</v>
      </c>
      <c r="J34" s="69">
        <v>14.862878</v>
      </c>
      <c r="K34" s="69">
        <v>15.343073</v>
      </c>
      <c r="L34" s="69">
        <v>16.000112000000001</v>
      </c>
      <c r="M34" s="69">
        <v>16.760659</v>
      </c>
      <c r="N34" s="69">
        <v>18.492978000000004</v>
      </c>
      <c r="O34" s="69">
        <v>19.577222999999996</v>
      </c>
      <c r="P34" s="19">
        <v>21.189959999999999</v>
      </c>
      <c r="Q34" s="19">
        <v>22.560586999999998</v>
      </c>
      <c r="R34" s="19">
        <v>24.705181999999997</v>
      </c>
      <c r="S34" s="19">
        <v>26.769194742352912</v>
      </c>
      <c r="T34" s="19">
        <v>27.873613893542576</v>
      </c>
      <c r="U34" s="19">
        <v>29.000540107068431</v>
      </c>
      <c r="V34" s="19">
        <v>29.93110929146901</v>
      </c>
      <c r="W34" s="20">
        <v>30.719414336002561</v>
      </c>
    </row>
    <row r="35" spans="1:23" x14ac:dyDescent="0.25">
      <c r="A35" s="15"/>
      <c r="B35" s="70" t="s">
        <v>23</v>
      </c>
      <c r="C35" s="71">
        <v>11.067087522364915</v>
      </c>
      <c r="D35" s="72">
        <v>6.5585263253651327</v>
      </c>
      <c r="E35" s="72">
        <v>3.0055086151707044</v>
      </c>
      <c r="F35" s="72">
        <v>-0.3909776577810109</v>
      </c>
      <c r="G35" s="72">
        <v>-0.17071307198499586</v>
      </c>
      <c r="H35" s="72">
        <v>2.5850050114536671</v>
      </c>
      <c r="I35" s="72">
        <v>4.0990066421403126</v>
      </c>
      <c r="J35" s="72">
        <v>6.0333038480852474</v>
      </c>
      <c r="K35" s="72">
        <v>3.2308345664951332</v>
      </c>
      <c r="L35" s="72">
        <v>4.2823168474789952</v>
      </c>
      <c r="M35" s="72">
        <v>4.7533854763016636</v>
      </c>
      <c r="N35" s="72">
        <v>10.335625824736393</v>
      </c>
      <c r="O35" s="72">
        <v>5.8630091919213534</v>
      </c>
      <c r="P35" s="114">
        <v>8.2378231069850862</v>
      </c>
      <c r="Q35" s="114">
        <v>6.4682849802453646</v>
      </c>
      <c r="R35" s="114">
        <v>9.5059361708983872</v>
      </c>
      <c r="S35" s="114">
        <v>8.3545741227606172</v>
      </c>
      <c r="T35" s="114">
        <v>4.1257092782186255</v>
      </c>
      <c r="U35" s="114">
        <v>4.0429856631791994</v>
      </c>
      <c r="V35" s="114">
        <v>3.2087994946472298</v>
      </c>
      <c r="W35" s="301">
        <v>2.6337314693452907</v>
      </c>
    </row>
    <row r="36" spans="1:23" x14ac:dyDescent="0.25">
      <c r="A36" s="15"/>
      <c r="B36" s="17" t="s">
        <v>139</v>
      </c>
      <c r="C36" s="68">
        <v>16.976618999999999</v>
      </c>
      <c r="D36" s="69">
        <v>13.332713</v>
      </c>
      <c r="E36" s="69">
        <v>14.452515</v>
      </c>
      <c r="F36" s="69">
        <v>16.636611000000002</v>
      </c>
      <c r="G36" s="69">
        <v>15.001258999999999</v>
      </c>
      <c r="H36" s="69">
        <v>15.244318</v>
      </c>
      <c r="I36" s="69">
        <v>15.635483999999998</v>
      </c>
      <c r="J36" s="69">
        <v>18.971017</v>
      </c>
      <c r="K36" s="69">
        <v>17.091296999999997</v>
      </c>
      <c r="L36" s="69">
        <v>17.86936</v>
      </c>
      <c r="M36" s="69">
        <v>18.787341999999999</v>
      </c>
      <c r="N36" s="69">
        <v>20.292404999999999</v>
      </c>
      <c r="O36" s="69">
        <v>18.215578999999998</v>
      </c>
      <c r="P36" s="19">
        <v>19.266528999999998</v>
      </c>
      <c r="Q36" s="19">
        <v>22.357546000000003</v>
      </c>
      <c r="R36" s="19">
        <v>26.975924999999997</v>
      </c>
      <c r="S36" s="19">
        <v>27.169724221882507</v>
      </c>
      <c r="T36" s="19">
        <v>31.533507949859427</v>
      </c>
      <c r="U36" s="19">
        <v>31.674090135312976</v>
      </c>
      <c r="V36" s="19">
        <v>31.732617429999642</v>
      </c>
      <c r="W36" s="20">
        <v>33.482963190178232</v>
      </c>
    </row>
    <row r="37" spans="1:23" x14ac:dyDescent="0.25">
      <c r="A37" s="15"/>
      <c r="B37" s="70" t="s">
        <v>23</v>
      </c>
      <c r="C37" s="71">
        <v>5.7024175744533112</v>
      </c>
      <c r="D37" s="72">
        <v>-21.464262112497188</v>
      </c>
      <c r="E37" s="72">
        <v>8.3989057590904359</v>
      </c>
      <c r="F37" s="72">
        <v>15.112220952547029</v>
      </c>
      <c r="G37" s="72">
        <v>-9.8298385410345972</v>
      </c>
      <c r="H37" s="72">
        <v>1.6202573397339437</v>
      </c>
      <c r="I37" s="72">
        <v>2.5659790093594204</v>
      </c>
      <c r="J37" s="72">
        <v>21.333097203770613</v>
      </c>
      <c r="K37" s="72">
        <v>-9.9083776056918875</v>
      </c>
      <c r="L37" s="72">
        <v>4.5523929518046735</v>
      </c>
      <c r="M37" s="72">
        <v>5.1371845438225039</v>
      </c>
      <c r="N37" s="72">
        <v>8.0110480769445722</v>
      </c>
      <c r="O37" s="72">
        <v>-10.23449906504429</v>
      </c>
      <c r="P37" s="114">
        <v>5.7695119106562665</v>
      </c>
      <c r="Q37" s="114">
        <v>16.043455466212954</v>
      </c>
      <c r="R37" s="114">
        <v>20.65691377756751</v>
      </c>
      <c r="S37" s="114">
        <v>0.71841548300015656</v>
      </c>
      <c r="T37" s="114">
        <v>16.061199930996438</v>
      </c>
      <c r="U37" s="114">
        <v>0.44581841537290057</v>
      </c>
      <c r="V37" s="114">
        <v>0.18477971880686006</v>
      </c>
      <c r="W37" s="301">
        <v>5.5159199017848382</v>
      </c>
    </row>
    <row r="38" spans="1:23" x14ac:dyDescent="0.25">
      <c r="A38" s="15"/>
      <c r="B38" s="17" t="s">
        <v>26</v>
      </c>
      <c r="C38" s="68">
        <v>54.973938000000011</v>
      </c>
      <c r="D38" s="69">
        <v>43.608103</v>
      </c>
      <c r="E38" s="69">
        <v>52.647456000000005</v>
      </c>
      <c r="F38" s="69">
        <v>60.542949</v>
      </c>
      <c r="G38" s="69">
        <v>66.896657000000005</v>
      </c>
      <c r="H38" s="69">
        <v>69.607559999999992</v>
      </c>
      <c r="I38" s="69">
        <v>69.788095999999996</v>
      </c>
      <c r="J38" s="69">
        <v>73.395839999999993</v>
      </c>
      <c r="K38" s="69">
        <v>75.955366000000012</v>
      </c>
      <c r="L38" s="69">
        <v>80.499315999999993</v>
      </c>
      <c r="M38" s="69">
        <v>86.132177000000013</v>
      </c>
      <c r="N38" s="69">
        <v>86.789127000000008</v>
      </c>
      <c r="O38" s="69">
        <v>79.479816999999997</v>
      </c>
      <c r="P38" s="19">
        <v>92.285774000000004</v>
      </c>
      <c r="Q38" s="19">
        <v>108.99083400000001</v>
      </c>
      <c r="R38" s="19">
        <v>112.288831</v>
      </c>
      <c r="S38" s="19">
        <v>112.07488230447279</v>
      </c>
      <c r="T38" s="19">
        <v>118.85431693365574</v>
      </c>
      <c r="U38" s="19">
        <v>127.33311421177896</v>
      </c>
      <c r="V38" s="19">
        <v>137.19176507584822</v>
      </c>
      <c r="W38" s="20">
        <v>144.9378216428309</v>
      </c>
    </row>
    <row r="39" spans="1:23" x14ac:dyDescent="0.25">
      <c r="A39" s="15"/>
      <c r="B39" s="70" t="s">
        <v>23</v>
      </c>
      <c r="C39" s="71">
        <v>4.3819248824107149</v>
      </c>
      <c r="D39" s="72">
        <v>-20.674951465183376</v>
      </c>
      <c r="E39" s="72">
        <v>20.728608625786826</v>
      </c>
      <c r="F39" s="72">
        <v>14.996912671335894</v>
      </c>
      <c r="G39" s="72">
        <v>10.494546606905475</v>
      </c>
      <c r="H39" s="72">
        <v>4.0523743959283154</v>
      </c>
      <c r="I39" s="72">
        <v>0.25936263244967783</v>
      </c>
      <c r="J39" s="72">
        <v>5.1695693202462589</v>
      </c>
      <c r="K39" s="72">
        <v>3.4872902878419376</v>
      </c>
      <c r="L39" s="72">
        <v>5.9823949765444917</v>
      </c>
      <c r="M39" s="72">
        <v>6.99740231333148</v>
      </c>
      <c r="N39" s="72">
        <v>0.76272308779563591</v>
      </c>
      <c r="O39" s="72">
        <v>-8.4219190267923913</v>
      </c>
      <c r="P39" s="114">
        <v>16.112212487857146</v>
      </c>
      <c r="Q39" s="114">
        <v>18.101446491633698</v>
      </c>
      <c r="R39" s="114">
        <v>3.0259397776513985</v>
      </c>
      <c r="S39" s="114">
        <v>-0.19053426206495638</v>
      </c>
      <c r="T39" s="114">
        <v>6.0490223052524161</v>
      </c>
      <c r="U39" s="114">
        <v>7.1337730903422436</v>
      </c>
      <c r="V39" s="114">
        <v>7.7424092900708397</v>
      </c>
      <c r="W39" s="301">
        <v>5.6461527138310208</v>
      </c>
    </row>
    <row r="40" spans="1:23" x14ac:dyDescent="0.25">
      <c r="A40" s="15"/>
      <c r="B40" s="17" t="s">
        <v>27</v>
      </c>
      <c r="C40" s="68">
        <v>56.191327999999999</v>
      </c>
      <c r="D40" s="69">
        <v>43.716074999999996</v>
      </c>
      <c r="E40" s="69">
        <v>52.875141000000006</v>
      </c>
      <c r="F40" s="69">
        <v>60.053091000000002</v>
      </c>
      <c r="G40" s="69">
        <v>62.848645000000005</v>
      </c>
      <c r="H40" s="69">
        <v>65.485629000000003</v>
      </c>
      <c r="I40" s="69">
        <v>66.148533</v>
      </c>
      <c r="J40" s="69">
        <v>70.981709000000009</v>
      </c>
      <c r="K40" s="69">
        <v>73.599776000000006</v>
      </c>
      <c r="L40" s="69">
        <v>78.730103999999997</v>
      </c>
      <c r="M40" s="69">
        <v>84.453611999999993</v>
      </c>
      <c r="N40" s="69">
        <v>86.483247000000006</v>
      </c>
      <c r="O40" s="69">
        <v>77.963426999999996</v>
      </c>
      <c r="P40" s="19">
        <v>92.365891000000005</v>
      </c>
      <c r="Q40" s="19">
        <v>114.86673800000001</v>
      </c>
      <c r="R40" s="19">
        <v>110.650335</v>
      </c>
      <c r="S40" s="19">
        <v>111.31119433367964</v>
      </c>
      <c r="T40" s="19">
        <v>120.80463927482512</v>
      </c>
      <c r="U40" s="19">
        <v>128.19891018420475</v>
      </c>
      <c r="V40" s="19">
        <v>136.90103550486955</v>
      </c>
      <c r="W40" s="20">
        <v>144.2738911458774</v>
      </c>
    </row>
    <row r="41" spans="1:23" x14ac:dyDescent="0.25">
      <c r="A41" s="15"/>
      <c r="B41" s="70" t="s">
        <v>23</v>
      </c>
      <c r="C41" s="71">
        <v>7.2493298459070266</v>
      </c>
      <c r="D41" s="72">
        <v>-22.201384882734942</v>
      </c>
      <c r="E41" s="72">
        <v>20.951254201114832</v>
      </c>
      <c r="F41" s="72">
        <v>13.575282948181645</v>
      </c>
      <c r="G41" s="72">
        <v>4.6551375681894713</v>
      </c>
      <c r="H41" s="72">
        <v>4.1957690575508799</v>
      </c>
      <c r="I41" s="72">
        <v>1.0122892764762081</v>
      </c>
      <c r="J41" s="72">
        <v>7.3065505473870473</v>
      </c>
      <c r="K41" s="72">
        <v>3.6883685063147986</v>
      </c>
      <c r="L41" s="72">
        <v>6.9705755626212396</v>
      </c>
      <c r="M41" s="72">
        <v>7.269783360123605</v>
      </c>
      <c r="N41" s="72">
        <v>2.4032542267108825</v>
      </c>
      <c r="O41" s="72">
        <v>-9.8514108749871649</v>
      </c>
      <c r="P41" s="114">
        <v>18.473359309872329</v>
      </c>
      <c r="Q41" s="114">
        <v>24.360558596246328</v>
      </c>
      <c r="R41" s="114">
        <v>-3.6706909880212857</v>
      </c>
      <c r="S41" s="114">
        <v>0.59725018788208128</v>
      </c>
      <c r="T41" s="114">
        <v>8.5287423227953241</v>
      </c>
      <c r="U41" s="114">
        <v>6.1208501211265531</v>
      </c>
      <c r="V41" s="114">
        <v>6.7879869713096674</v>
      </c>
      <c r="W41" s="301">
        <v>5.3855367958451916</v>
      </c>
    </row>
    <row r="42" spans="1:23" x14ac:dyDescent="0.25">
      <c r="A42" s="41"/>
      <c r="B42" s="73"/>
      <c r="C42" s="211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4"/>
      <c r="Q42" s="354"/>
      <c r="R42" s="354"/>
      <c r="S42" s="302"/>
      <c r="T42" s="302"/>
      <c r="U42" s="358"/>
      <c r="V42" s="358"/>
      <c r="W42" s="346"/>
    </row>
    <row r="43" spans="1:23" x14ac:dyDescent="0.25">
      <c r="A43" s="78"/>
      <c r="B43" s="79"/>
      <c r="C43" s="24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61"/>
      <c r="Q43" s="261"/>
      <c r="R43" s="261"/>
      <c r="S43" s="303"/>
      <c r="T43" s="303"/>
      <c r="U43" s="260"/>
      <c r="V43" s="260"/>
      <c r="W43" s="347"/>
    </row>
    <row r="44" spans="1:23" x14ac:dyDescent="0.25">
      <c r="A44" s="15"/>
      <c r="B44" s="5" t="s">
        <v>142</v>
      </c>
      <c r="C44" s="212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262"/>
      <c r="Q44" s="262"/>
      <c r="R44" s="262"/>
      <c r="S44" s="304"/>
      <c r="T44" s="304"/>
      <c r="U44" s="114"/>
      <c r="V44" s="114"/>
      <c r="W44" s="301"/>
    </row>
    <row r="45" spans="1:23" x14ac:dyDescent="0.25">
      <c r="A45" s="15"/>
      <c r="B45" s="80"/>
      <c r="C45" s="212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262"/>
      <c r="Q45" s="262"/>
      <c r="R45" s="262"/>
      <c r="S45" s="304"/>
      <c r="T45" s="304"/>
      <c r="U45" s="114"/>
      <c r="V45" s="114"/>
      <c r="W45" s="301"/>
    </row>
    <row r="46" spans="1:23" x14ac:dyDescent="0.25">
      <c r="A46" s="15"/>
      <c r="B46" s="5" t="s">
        <v>18</v>
      </c>
      <c r="C46" s="56">
        <v>6.8673261391923353</v>
      </c>
      <c r="D46" s="57">
        <v>-7.6310979983230958</v>
      </c>
      <c r="E46" s="57">
        <v>6.25291961810799</v>
      </c>
      <c r="F46" s="57">
        <v>0.42525123492057693</v>
      </c>
      <c r="G46" s="57">
        <v>-4.5942011617027463</v>
      </c>
      <c r="H46" s="57">
        <v>1.5691434558883433E-2</v>
      </c>
      <c r="I46" s="57">
        <v>3.2376934363807974</v>
      </c>
      <c r="J46" s="57">
        <v>6.4932984673302938</v>
      </c>
      <c r="K46" s="57">
        <v>1.6117380455354435</v>
      </c>
      <c r="L46" s="57">
        <v>3.1821321814195502</v>
      </c>
      <c r="M46" s="57">
        <v>3.5866169876851388</v>
      </c>
      <c r="N46" s="57">
        <v>3.7486477032083916</v>
      </c>
      <c r="O46" s="57">
        <v>-5.0235903357381568</v>
      </c>
      <c r="P46" s="38">
        <v>5.6577140991503079</v>
      </c>
      <c r="Q46" s="38">
        <v>3.0840066982269367</v>
      </c>
      <c r="R46" s="38">
        <v>-4.8073344652187293</v>
      </c>
      <c r="S46" s="19">
        <v>5.3065947533407698</v>
      </c>
      <c r="T46" s="19">
        <v>4.3271177690809166</v>
      </c>
      <c r="U46" s="19">
        <v>0.72821221202384034</v>
      </c>
      <c r="V46" s="19">
        <v>0.47223666042827439</v>
      </c>
      <c r="W46" s="20">
        <v>1.6291966365490678</v>
      </c>
    </row>
    <row r="47" spans="1:23" x14ac:dyDescent="0.25">
      <c r="A47" s="15"/>
      <c r="B47" s="21" t="s">
        <v>9</v>
      </c>
      <c r="C47" s="56">
        <v>4.1432928229211177</v>
      </c>
      <c r="D47" s="57">
        <v>-0.10385175460290845</v>
      </c>
      <c r="E47" s="57">
        <v>0.52554556483525261</v>
      </c>
      <c r="F47" s="57">
        <v>-1.1453354805836609</v>
      </c>
      <c r="G47" s="57">
        <v>0.22684455766567871</v>
      </c>
      <c r="H47" s="57">
        <v>-0.66726034945263912</v>
      </c>
      <c r="I47" s="57">
        <v>1.043752015818793</v>
      </c>
      <c r="J47" s="57">
        <v>1.5232458169636154</v>
      </c>
      <c r="K47" s="57">
        <v>2.0998652023871243</v>
      </c>
      <c r="L47" s="57">
        <v>2.5345436594607063</v>
      </c>
      <c r="M47" s="57">
        <v>2.2732059901207067</v>
      </c>
      <c r="N47" s="57">
        <v>1.5063755425606582</v>
      </c>
      <c r="O47" s="57">
        <v>-0.62816263366429981</v>
      </c>
      <c r="P47" s="38">
        <v>1.4579723285199664</v>
      </c>
      <c r="Q47" s="38">
        <v>3.4222246123173532</v>
      </c>
      <c r="R47" s="38">
        <v>-1.838505103639132</v>
      </c>
      <c r="S47" s="19">
        <v>1.6075849363048531</v>
      </c>
      <c r="T47" s="19">
        <v>1.1469481779525261</v>
      </c>
      <c r="U47" s="19">
        <v>1.3393920250233025</v>
      </c>
      <c r="V47" s="19">
        <v>1.3668297766588056</v>
      </c>
      <c r="W47" s="20">
        <v>1.2424315408161317</v>
      </c>
    </row>
    <row r="48" spans="1:23" x14ac:dyDescent="0.25">
      <c r="A48" s="15"/>
      <c r="B48" s="21" t="s">
        <v>11</v>
      </c>
      <c r="C48" s="56">
        <v>1.1482493506267075</v>
      </c>
      <c r="D48" s="57">
        <v>1.1033191844227535</v>
      </c>
      <c r="E48" s="57">
        <v>0.43773152340075333</v>
      </c>
      <c r="F48" s="57">
        <v>-0.46486662067566126</v>
      </c>
      <c r="G48" s="57">
        <v>-0.37743794301873584</v>
      </c>
      <c r="H48" s="57">
        <v>0.26965041211922558</v>
      </c>
      <c r="I48" s="57">
        <v>0.69284992646271348</v>
      </c>
      <c r="J48" s="57">
        <v>0.98247241377857564</v>
      </c>
      <c r="K48" s="57">
        <v>0.35775007897556366</v>
      </c>
      <c r="L48" s="57">
        <v>0.19586292039145944</v>
      </c>
      <c r="M48" s="57">
        <v>8.9771390683277594E-2</v>
      </c>
      <c r="N48" s="57">
        <v>0.79727249521012211</v>
      </c>
      <c r="O48" s="57">
        <v>-0.10861819956220259</v>
      </c>
      <c r="P48" s="38">
        <v>0.77264619555017378</v>
      </c>
      <c r="Q48" s="38">
        <v>-0.8264788950378793</v>
      </c>
      <c r="R48" s="38">
        <v>-0.11082971003218198</v>
      </c>
      <c r="S48" s="19">
        <v>0.64031966560036135</v>
      </c>
      <c r="T48" s="19">
        <v>3.0431083083638719E-2</v>
      </c>
      <c r="U48" s="19">
        <v>8.8281594955247469E-2</v>
      </c>
      <c r="V48" s="19">
        <v>-9.6070196008039524E-2</v>
      </c>
      <c r="W48" s="20">
        <v>-0.12840382527520308</v>
      </c>
    </row>
    <row r="49" spans="1:23" x14ac:dyDescent="0.25">
      <c r="A49" s="15"/>
      <c r="B49" s="21" t="s">
        <v>138</v>
      </c>
      <c r="C49" s="56">
        <v>0.89615055014203393</v>
      </c>
      <c r="D49" s="57">
        <v>-4.7064380570823907</v>
      </c>
      <c r="E49" s="57">
        <v>1.7325142977901904</v>
      </c>
      <c r="F49" s="57">
        <v>2.9031198862463476</v>
      </c>
      <c r="G49" s="57">
        <v>-2.2817409488668319</v>
      </c>
      <c r="H49" s="57">
        <v>0.24555711503805835</v>
      </c>
      <c r="I49" s="57">
        <v>0.61131945806595733</v>
      </c>
      <c r="J49" s="57">
        <v>4.3883338183319962</v>
      </c>
      <c r="K49" s="57">
        <v>-2.1810610202564815</v>
      </c>
      <c r="L49" s="57">
        <v>0.61263171376786418</v>
      </c>
      <c r="M49" s="57">
        <v>0.58791382826571081</v>
      </c>
      <c r="N49" s="57">
        <v>1.4000152299334114</v>
      </c>
      <c r="O49" s="57">
        <v>-2.3539560184226165</v>
      </c>
      <c r="P49" s="38">
        <v>0.70043167780184712</v>
      </c>
      <c r="Q49" s="38">
        <v>1.1230305361006101</v>
      </c>
      <c r="R49" s="38">
        <v>2.1707207722862654</v>
      </c>
      <c r="S49" s="19">
        <v>-1.9135594220375578E-2</v>
      </c>
      <c r="T49" s="19">
        <v>2.6583886921761843</v>
      </c>
      <c r="U49" s="19">
        <v>-0.70625838036624633</v>
      </c>
      <c r="V49" s="19">
        <v>-0.79893931582298638</v>
      </c>
      <c r="W49" s="20">
        <v>0.51514316236954316</v>
      </c>
    </row>
    <row r="50" spans="1:23" x14ac:dyDescent="0.25">
      <c r="A50" s="15"/>
      <c r="B50" s="21" t="s">
        <v>19</v>
      </c>
      <c r="C50" s="56">
        <v>0.67963341550248679</v>
      </c>
      <c r="D50" s="57">
        <v>-3.924127371060584</v>
      </c>
      <c r="E50" s="57">
        <v>3.5571282320818076</v>
      </c>
      <c r="F50" s="57">
        <v>-0.86766655006644022</v>
      </c>
      <c r="G50" s="57">
        <v>-2.1618668274828554</v>
      </c>
      <c r="H50" s="57">
        <v>0.16774425685424288</v>
      </c>
      <c r="I50" s="57">
        <v>0.88977203603332278</v>
      </c>
      <c r="J50" s="57">
        <v>-0.40075358174391212</v>
      </c>
      <c r="K50" s="57">
        <v>1.3351837844292527</v>
      </c>
      <c r="L50" s="57">
        <v>-0.1609061122004839</v>
      </c>
      <c r="M50" s="57">
        <v>0.63572577861544766</v>
      </c>
      <c r="N50" s="57">
        <v>4.4984435504208178E-2</v>
      </c>
      <c r="O50" s="57">
        <v>-1.932853484089033</v>
      </c>
      <c r="P50" s="38">
        <v>2.7266638972783261</v>
      </c>
      <c r="Q50" s="38">
        <v>-0.63476955515315914</v>
      </c>
      <c r="R50" s="38">
        <v>-5.0287204238336844</v>
      </c>
      <c r="S50" s="19">
        <v>3.0778257456559346</v>
      </c>
      <c r="T50" s="19">
        <v>0.49134981586856546</v>
      </c>
      <c r="U50" s="19">
        <v>6.7969724115343874E-3</v>
      </c>
      <c r="V50" s="19">
        <v>4.1639560048629319E-4</v>
      </c>
      <c r="W50" s="20">
        <v>2.5758638610528069E-5</v>
      </c>
    </row>
    <row r="51" spans="1:23" x14ac:dyDescent="0.25">
      <c r="A51" s="15"/>
      <c r="B51" s="81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38"/>
      <c r="Q51" s="38"/>
      <c r="R51" s="38"/>
      <c r="S51" s="19"/>
      <c r="T51" s="19"/>
      <c r="U51" s="19"/>
      <c r="V51" s="19"/>
      <c r="W51" s="20"/>
    </row>
    <row r="52" spans="1:23" x14ac:dyDescent="0.25">
      <c r="A52" s="15"/>
      <c r="B52" s="5" t="s">
        <v>20</v>
      </c>
      <c r="C52" s="56">
        <v>-1.0543809691220449</v>
      </c>
      <c r="D52" s="57">
        <v>3.0073942517613905</v>
      </c>
      <c r="E52" s="57">
        <v>1.0604062003251034E-2</v>
      </c>
      <c r="F52" s="57">
        <v>1.8544925117396325</v>
      </c>
      <c r="G52" s="57">
        <v>5.5387910419371797</v>
      </c>
      <c r="H52" s="57">
        <v>0.54496265410089417</v>
      </c>
      <c r="I52" s="57">
        <v>-0.51394415522809767</v>
      </c>
      <c r="J52" s="57">
        <v>-1.3112630524218662</v>
      </c>
      <c r="K52" s="57">
        <v>0.33221281548790627</v>
      </c>
      <c r="L52" s="57">
        <v>-0.2393991679535262</v>
      </c>
      <c r="M52" s="57">
        <v>0.47511772839455479</v>
      </c>
      <c r="N52" s="57">
        <v>-1.2653237200542451</v>
      </c>
      <c r="O52" s="57">
        <v>1.5329622617637559</v>
      </c>
      <c r="P52" s="38">
        <v>-0.72584369411162819</v>
      </c>
      <c r="Q52" s="38">
        <v>-1.0554468524726361</v>
      </c>
      <c r="R52" s="38">
        <v>5.9019822723265127</v>
      </c>
      <c r="S52" s="19">
        <v>-2.5508406138265145</v>
      </c>
      <c r="T52" s="19">
        <v>-1.6344138396471906</v>
      </c>
      <c r="U52" s="19">
        <v>1.2567938067519404</v>
      </c>
      <c r="V52" s="19">
        <v>1.296632719360256</v>
      </c>
      <c r="W52" s="20">
        <v>0.36015861690418471</v>
      </c>
    </row>
    <row r="53" spans="1:23" x14ac:dyDescent="0.25">
      <c r="A53" s="15"/>
      <c r="B53" s="5"/>
      <c r="C53" s="211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4"/>
      <c r="Q53" s="354"/>
      <c r="R53" s="354"/>
      <c r="S53" s="302"/>
      <c r="T53" s="302"/>
      <c r="U53" s="358"/>
      <c r="V53" s="358"/>
      <c r="W53" s="346"/>
    </row>
    <row r="54" spans="1:23" s="12" customFormat="1" x14ac:dyDescent="0.25">
      <c r="A54" s="78"/>
      <c r="B54" s="82"/>
      <c r="C54" s="242"/>
      <c r="D54" s="64"/>
      <c r="E54" s="83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35"/>
      <c r="V54" s="35"/>
      <c r="W54" s="36"/>
    </row>
    <row r="55" spans="1:23" s="12" customFormat="1" x14ac:dyDescent="0.25">
      <c r="A55" s="15"/>
      <c r="B55" s="4" t="s">
        <v>143</v>
      </c>
      <c r="C55" s="15"/>
      <c r="E55" s="85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9"/>
      <c r="V55" s="19"/>
      <c r="W55" s="20"/>
    </row>
    <row r="56" spans="1:23" x14ac:dyDescent="0.25">
      <c r="A56" s="15"/>
      <c r="B56" s="86"/>
      <c r="C56" s="15"/>
      <c r="D56" s="12"/>
      <c r="E56" s="85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19"/>
      <c r="V56" s="19"/>
      <c r="W56" s="20"/>
    </row>
    <row r="57" spans="1:23" x14ac:dyDescent="0.25">
      <c r="A57" s="15"/>
      <c r="B57" s="4" t="s">
        <v>84</v>
      </c>
      <c r="C57" s="18">
        <v>1.9815832887490687</v>
      </c>
      <c r="D57" s="19">
        <v>-21.125181570674751</v>
      </c>
      <c r="E57" s="19">
        <v>8.7004196403979392</v>
      </c>
      <c r="F57" s="19">
        <v>13.084348298475925</v>
      </c>
      <c r="G57" s="19">
        <v>-8.2493438949329203</v>
      </c>
      <c r="H57" s="19">
        <v>0.43295456261080628</v>
      </c>
      <c r="I57" s="19">
        <v>-1.2209805586555378</v>
      </c>
      <c r="J57" s="19">
        <v>8.8878864741977424</v>
      </c>
      <c r="K57" s="19">
        <v>2.9595059263062038</v>
      </c>
      <c r="L57" s="19">
        <v>2.6696269693862917</v>
      </c>
      <c r="M57" s="19">
        <v>0.28738373820742702</v>
      </c>
      <c r="N57" s="19">
        <v>6.8300722213279306</v>
      </c>
      <c r="O57" s="19">
        <v>-9.8715279744473534</v>
      </c>
      <c r="P57" s="19">
        <v>4.6271052936075323</v>
      </c>
      <c r="Q57" s="19">
        <v>5.6887058265986692</v>
      </c>
      <c r="R57" s="19">
        <v>2.0371209298780695</v>
      </c>
      <c r="S57" s="19">
        <v>2.4862010118883671</v>
      </c>
      <c r="T57" s="19">
        <v>1.383183550617711</v>
      </c>
      <c r="U57" s="19">
        <v>1.7418233331503514</v>
      </c>
      <c r="V57" s="19">
        <v>2.2520680460105114</v>
      </c>
      <c r="W57" s="20">
        <v>2.2832570182118235</v>
      </c>
    </row>
    <row r="58" spans="1:23" x14ac:dyDescent="0.25">
      <c r="A58" s="15"/>
      <c r="B58" s="87" t="s">
        <v>161</v>
      </c>
      <c r="C58" s="18">
        <v>2.0441899235523713</v>
      </c>
      <c r="D58" s="19">
        <v>-21.193697605828273</v>
      </c>
      <c r="E58" s="19">
        <v>8.6946357385132149</v>
      </c>
      <c r="F58" s="19">
        <v>11.749328567782523</v>
      </c>
      <c r="G58" s="19">
        <v>-8.5312369638023409</v>
      </c>
      <c r="H58" s="19">
        <v>1.6576664579903404</v>
      </c>
      <c r="I58" s="19">
        <v>-0.60362670524852136</v>
      </c>
      <c r="J58" s="19">
        <v>4.1696986904390139</v>
      </c>
      <c r="K58" s="19">
        <v>6.2032148945818131</v>
      </c>
      <c r="L58" s="19">
        <v>-0.71003383645768237</v>
      </c>
      <c r="M58" s="19">
        <v>2.6495130408974092</v>
      </c>
      <c r="N58" s="19">
        <v>7.332724054162604</v>
      </c>
      <c r="O58" s="19">
        <v>-9.0320123969273887</v>
      </c>
      <c r="P58" s="19">
        <v>4.6698998876874489</v>
      </c>
      <c r="Q58" s="19">
        <v>6.101619580595929</v>
      </c>
      <c r="R58" s="19">
        <v>1.2355741274638377</v>
      </c>
      <c r="S58" s="19">
        <v>1.2539460332405783</v>
      </c>
      <c r="T58" s="19">
        <v>-0.35570988250934915</v>
      </c>
      <c r="U58" s="19">
        <v>3.3642286317628098</v>
      </c>
      <c r="V58" s="19">
        <v>4.546255768315496</v>
      </c>
      <c r="W58" s="20">
        <v>2.9784218353273775</v>
      </c>
    </row>
    <row r="59" spans="1:23" x14ac:dyDescent="0.25">
      <c r="A59" s="15"/>
      <c r="B59" s="16" t="s">
        <v>162</v>
      </c>
      <c r="C59" s="18">
        <v>-6.2606634803303904E-2</v>
      </c>
      <c r="D59" s="19">
        <v>6.8516035153523225E-2</v>
      </c>
      <c r="E59" s="19">
        <v>5.7839018847261206E-3</v>
      </c>
      <c r="F59" s="19">
        <v>-0.2148834140480258</v>
      </c>
      <c r="G59" s="19">
        <v>-0.48421510383539468</v>
      </c>
      <c r="H59" s="19">
        <v>-1.1952073803942338</v>
      </c>
      <c r="I59" s="19">
        <v>-2.1028102604287269E-2</v>
      </c>
      <c r="J59" s="19">
        <v>3.6677726695092567</v>
      </c>
      <c r="K59" s="19">
        <v>-3.8927359638369996</v>
      </c>
      <c r="L59" s="19">
        <v>0.21640654484284985</v>
      </c>
      <c r="M59" s="19">
        <v>0.86122860674667723</v>
      </c>
      <c r="N59" s="19">
        <v>0.2991428733828525</v>
      </c>
      <c r="O59" s="19">
        <v>-0.24874554534723481</v>
      </c>
      <c r="P59" s="19">
        <v>-0.51397622118666142</v>
      </c>
      <c r="Q59" s="19">
        <v>2.6846657676719503E-2</v>
      </c>
      <c r="R59" s="19">
        <v>0.83214552409063769</v>
      </c>
      <c r="S59" s="19">
        <v>-0.83716882222546052</v>
      </c>
      <c r="T59" s="19">
        <v>0.4784133254694441</v>
      </c>
      <c r="U59" s="19">
        <v>-3.5075242835680559E-2</v>
      </c>
      <c r="V59" s="19">
        <v>-9.9320919889200027E-2</v>
      </c>
      <c r="W59" s="20">
        <v>-0.32261046271729982</v>
      </c>
    </row>
    <row r="60" spans="1:23" x14ac:dyDescent="0.25">
      <c r="A60" s="15"/>
      <c r="B60" s="16" t="s">
        <v>203</v>
      </c>
      <c r="C60" s="18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3.5271288286993436E-3</v>
      </c>
      <c r="Q60" s="19">
        <v>1.3022898551280641E-2</v>
      </c>
      <c r="R60" s="19">
        <v>0.92385189464185191</v>
      </c>
      <c r="S60" s="19">
        <v>0.53112064929552305</v>
      </c>
      <c r="T60" s="19">
        <v>1.4278999721160923</v>
      </c>
      <c r="U60" s="19">
        <v>-1.5491824451431988</v>
      </c>
      <c r="V60" s="19">
        <v>-0.9938634206505772</v>
      </c>
      <c r="W60" s="20">
        <v>0</v>
      </c>
    </row>
    <row r="61" spans="1:23" x14ac:dyDescent="0.25">
      <c r="A61" s="15"/>
      <c r="B61" s="87" t="s">
        <v>163</v>
      </c>
      <c r="C61" s="18">
        <v>0</v>
      </c>
      <c r="D61" s="19">
        <v>0</v>
      </c>
      <c r="E61" s="19">
        <v>0</v>
      </c>
      <c r="F61" s="19">
        <v>1.54990314474142</v>
      </c>
      <c r="G61" s="19">
        <v>0.76610817270482556</v>
      </c>
      <c r="H61" s="19">
        <v>-2.9504514985287996E-2</v>
      </c>
      <c r="I61" s="19">
        <v>-0.59632575080274375</v>
      </c>
      <c r="J61" s="19">
        <v>1.0504151142494682</v>
      </c>
      <c r="K61" s="19">
        <v>0.64902699556139687</v>
      </c>
      <c r="L61" s="19">
        <v>-1.0461592133673479</v>
      </c>
      <c r="M61" s="19">
        <v>-1.0747442708962185</v>
      </c>
      <c r="N61" s="19">
        <v>-0.61623125043243177</v>
      </c>
      <c r="O61" s="19">
        <v>-6.0977406403320972E-2</v>
      </c>
      <c r="P61" s="19">
        <v>0.24078780257178076</v>
      </c>
      <c r="Q61" s="19">
        <v>0.42643336098552681</v>
      </c>
      <c r="R61" s="19">
        <v>-0.48469908102304804</v>
      </c>
      <c r="S61" s="19">
        <v>-0.37066075435077805</v>
      </c>
      <c r="T61" s="19">
        <v>0</v>
      </c>
      <c r="U61" s="19">
        <v>0</v>
      </c>
      <c r="V61" s="19">
        <v>0</v>
      </c>
      <c r="W61" s="20">
        <v>0</v>
      </c>
    </row>
    <row r="62" spans="1:23" x14ac:dyDescent="0.25">
      <c r="A62" s="15"/>
      <c r="B62" s="165" t="s">
        <v>208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1.9089639059285124</v>
      </c>
      <c r="T62" s="19">
        <v>-0.16741986445848581</v>
      </c>
      <c r="U62" s="19">
        <v>-3.8147610633569744E-2</v>
      </c>
      <c r="V62" s="19">
        <v>-1.2010033817652215</v>
      </c>
      <c r="W62" s="20">
        <v>-0.37255435439824452</v>
      </c>
    </row>
    <row r="63" spans="1:23" x14ac:dyDescent="0.25">
      <c r="A63" s="15"/>
      <c r="B63" s="87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20"/>
    </row>
    <row r="64" spans="1:23" x14ac:dyDescent="0.25">
      <c r="A64" s="15"/>
      <c r="B64" s="4" t="s">
        <v>85</v>
      </c>
      <c r="C64" s="18">
        <v>1.7242208553132219</v>
      </c>
      <c r="D64" s="19">
        <v>1.3918827667854063</v>
      </c>
      <c r="E64" s="19">
        <v>-0.15584006046027168</v>
      </c>
      <c r="F64" s="19">
        <v>1.006799268609301</v>
      </c>
      <c r="G64" s="19">
        <v>-1.7202773645900598</v>
      </c>
      <c r="H64" s="19">
        <v>0.80614209096594114</v>
      </c>
      <c r="I64" s="19">
        <v>4.1651346632032977</v>
      </c>
      <c r="J64" s="19">
        <v>12.585945465224386</v>
      </c>
      <c r="K64" s="19">
        <v>-12.21248198240527</v>
      </c>
      <c r="L64" s="19">
        <v>0.2257946997603287</v>
      </c>
      <c r="M64" s="19">
        <v>2.518396701982399</v>
      </c>
      <c r="N64" s="19">
        <v>-0.118716925815835</v>
      </c>
      <c r="O64" s="19">
        <v>-0.99428752260517872</v>
      </c>
      <c r="P64" s="19">
        <v>-1.1289446516014998</v>
      </c>
      <c r="Q64" s="19">
        <v>-1.440164926376775E-2</v>
      </c>
      <c r="R64" s="19">
        <v>8.5938922802740922</v>
      </c>
      <c r="S64" s="19">
        <v>-1.7814161931664081</v>
      </c>
      <c r="T64" s="19">
        <v>9.9538935782622957</v>
      </c>
      <c r="U64" s="19">
        <v>-4.7116837536679439</v>
      </c>
      <c r="V64" s="19">
        <v>-5.7829804386015695</v>
      </c>
      <c r="W64" s="20">
        <v>0.11848352566989745</v>
      </c>
    </row>
    <row r="65" spans="1:23" x14ac:dyDescent="0.25">
      <c r="A65" s="15"/>
      <c r="B65" s="16" t="s">
        <v>161</v>
      </c>
      <c r="C65" s="18">
        <v>1.8258394582577899</v>
      </c>
      <c r="D65" s="19">
        <v>1.2806724486861112</v>
      </c>
      <c r="E65" s="19">
        <v>-0.16522807549958754</v>
      </c>
      <c r="F65" s="19">
        <v>1.5790396526295856</v>
      </c>
      <c r="G65" s="19">
        <v>-1.4826653413101036</v>
      </c>
      <c r="H65" s="19">
        <v>4.7530761072058843E-2</v>
      </c>
      <c r="I65" s="19">
        <v>4.3046611594273418</v>
      </c>
      <c r="J65" s="19">
        <v>5.105677879458228</v>
      </c>
      <c r="K65" s="19">
        <v>-3.1822723801898669</v>
      </c>
      <c r="L65" s="19">
        <v>-0.5836784971149438</v>
      </c>
      <c r="M65" s="19">
        <v>0.91307404821893423</v>
      </c>
      <c r="N65" s="19">
        <v>0.5706281826115055</v>
      </c>
      <c r="O65" s="19">
        <v>-0.98607690771869982</v>
      </c>
      <c r="P65" s="19">
        <v>-0.77076265630244156</v>
      </c>
      <c r="Q65" s="19">
        <v>-0.29911925920456778</v>
      </c>
      <c r="R65" s="19">
        <v>3.0639086302072682</v>
      </c>
      <c r="S65" s="19">
        <v>1.156825187441286</v>
      </c>
      <c r="T65" s="19">
        <v>3.971641524798212</v>
      </c>
      <c r="U65" s="19">
        <v>-1.2707385054542824</v>
      </c>
      <c r="V65" s="19">
        <v>-1.4657146249912645</v>
      </c>
      <c r="W65" s="20">
        <v>5.6979315759257874E-2</v>
      </c>
    </row>
    <row r="66" spans="1:23" x14ac:dyDescent="0.25">
      <c r="A66" s="15"/>
      <c r="B66" s="16" t="s">
        <v>162</v>
      </c>
      <c r="C66" s="18">
        <v>-0.10161860294456808</v>
      </c>
      <c r="D66" s="19">
        <v>0.11121031809929716</v>
      </c>
      <c r="E66" s="19">
        <v>9.3880150393150161E-3</v>
      </c>
      <c r="F66" s="19">
        <v>-0.57224038402028687</v>
      </c>
      <c r="G66" s="19">
        <v>-0.23761202327995351</v>
      </c>
      <c r="H66" s="19">
        <v>0.7586113298938808</v>
      </c>
      <c r="I66" s="19">
        <v>-0.13952649622404251</v>
      </c>
      <c r="J66" s="19">
        <v>7.4802675857661551</v>
      </c>
      <c r="K66" s="19">
        <v>-9.0302096022154021</v>
      </c>
      <c r="L66" s="19">
        <v>0.80947319687527208</v>
      </c>
      <c r="M66" s="19">
        <v>1.6053226537634631</v>
      </c>
      <c r="N66" s="19">
        <v>-0.68934510842734043</v>
      </c>
      <c r="O66" s="19">
        <v>-8.2106148864770773E-3</v>
      </c>
      <c r="P66" s="19">
        <v>-0.35818199529905947</v>
      </c>
      <c r="Q66" s="19">
        <v>0.27205577017178456</v>
      </c>
      <c r="R66" s="19">
        <v>5.1944033189475043</v>
      </c>
      <c r="S66" s="19">
        <v>-5.8470341461853632</v>
      </c>
      <c r="T66" s="19">
        <v>0.78424993143985122</v>
      </c>
      <c r="U66" s="19">
        <v>0.32979875178372958</v>
      </c>
      <c r="V66" s="19">
        <v>-0.42932168623505457</v>
      </c>
      <c r="W66" s="20">
        <v>6.1504209910637E-2</v>
      </c>
    </row>
    <row r="67" spans="1:23" x14ac:dyDescent="0.25">
      <c r="A67" s="15"/>
      <c r="B67" s="16" t="s">
        <v>203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1.266183976901418E-2</v>
      </c>
      <c r="R67" s="19">
        <v>0.33558033111932029</v>
      </c>
      <c r="S67" s="19">
        <v>2.9087927655776684</v>
      </c>
      <c r="T67" s="19">
        <v>5.1980021220242323</v>
      </c>
      <c r="U67" s="19">
        <v>-3.7707439999973911</v>
      </c>
      <c r="V67" s="19">
        <v>-3.8879441273752482</v>
      </c>
      <c r="W67" s="20">
        <v>0</v>
      </c>
    </row>
    <row r="68" spans="1:23" x14ac:dyDescent="0.25">
      <c r="A68" s="41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263"/>
      <c r="R68" s="42"/>
      <c r="S68" s="103"/>
      <c r="T68" s="103"/>
      <c r="U68" s="103"/>
      <c r="V68" s="103"/>
      <c r="W68" s="267"/>
    </row>
    <row r="69" spans="1:23" x14ac:dyDescent="0.25">
      <c r="O69" s="156"/>
      <c r="P69" s="156"/>
      <c r="Q69" s="264"/>
      <c r="R69" s="156"/>
      <c r="S69" s="305"/>
      <c r="T69" s="305"/>
    </row>
  </sheetData>
  <mergeCells count="3">
    <mergeCell ref="A2:R2"/>
    <mergeCell ref="A3:R3"/>
    <mergeCell ref="A1:R1"/>
  </mergeCells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0"/>
  <sheetViews>
    <sheetView zoomScaleNormal="100"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V12" sqref="V12"/>
    </sheetView>
  </sheetViews>
  <sheetFormatPr defaultColWidth="9.140625" defaultRowHeight="15.75" x14ac:dyDescent="0.25"/>
  <cols>
    <col min="1" max="1" width="5.7109375" style="179" customWidth="1"/>
    <col min="2" max="2" width="75.7109375" style="179" customWidth="1"/>
    <col min="3" max="18" width="11.140625" style="179" customWidth="1"/>
    <col min="19" max="20" width="11.140625" style="307" customWidth="1"/>
    <col min="21" max="21" width="10" style="307" customWidth="1"/>
    <col min="22" max="22" width="10" style="179" customWidth="1"/>
    <col min="23" max="16384" width="9.140625" style="179"/>
  </cols>
  <sheetData>
    <row r="1" spans="1:23" x14ac:dyDescent="0.25">
      <c r="A1" s="536" t="str">
        <f>'Súhrnné indikátory'!A1:N1</f>
        <v>69. zasadnutie Výboru pre makroekonomické prognózy, 14.6.2024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8"/>
      <c r="R1" s="538"/>
      <c r="S1" s="306"/>
    </row>
    <row r="2" spans="1:23" ht="18.75" x14ac:dyDescent="0.3">
      <c r="A2" s="539" t="s">
        <v>15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308"/>
    </row>
    <row r="3" spans="1:23" x14ac:dyDescent="0.25">
      <c r="A3" s="541" t="s">
        <v>61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309"/>
    </row>
    <row r="4" spans="1:23" x14ac:dyDescent="0.25">
      <c r="A4" s="222"/>
      <c r="B4" s="213"/>
      <c r="C4" s="222"/>
      <c r="D4" s="138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310"/>
      <c r="T4" s="310"/>
      <c r="U4" s="310"/>
      <c r="V4" s="310"/>
      <c r="W4" s="311"/>
    </row>
    <row r="5" spans="1:23" s="123" customFormat="1" x14ac:dyDescent="0.25">
      <c r="A5" s="184"/>
      <c r="B5" s="191"/>
      <c r="C5" s="214">
        <v>2008</v>
      </c>
      <c r="D5" s="185">
        <v>2009</v>
      </c>
      <c r="E5" s="185">
        <v>2010</v>
      </c>
      <c r="F5" s="185">
        <v>2011</v>
      </c>
      <c r="G5" s="185">
        <v>2012</v>
      </c>
      <c r="H5" s="185">
        <v>2013</v>
      </c>
      <c r="I5" s="185">
        <v>2014</v>
      </c>
      <c r="J5" s="185">
        <v>2015</v>
      </c>
      <c r="K5" s="185">
        <v>2016</v>
      </c>
      <c r="L5" s="185">
        <v>2017</v>
      </c>
      <c r="M5" s="185">
        <v>2018</v>
      </c>
      <c r="N5" s="185">
        <v>2019</v>
      </c>
      <c r="O5" s="185">
        <v>2020</v>
      </c>
      <c r="P5" s="185">
        <v>2021</v>
      </c>
      <c r="Q5" s="185">
        <v>2022</v>
      </c>
      <c r="R5" s="185">
        <v>2023</v>
      </c>
      <c r="S5" s="271">
        <v>2024</v>
      </c>
      <c r="T5" s="271">
        <v>2025</v>
      </c>
      <c r="U5" s="271">
        <v>2026</v>
      </c>
      <c r="V5" s="271">
        <v>2027</v>
      </c>
      <c r="W5" s="312">
        <v>2028</v>
      </c>
    </row>
    <row r="6" spans="1:23" s="123" customFormat="1" x14ac:dyDescent="0.25">
      <c r="A6" s="184"/>
      <c r="B6" s="185"/>
      <c r="C6" s="225" t="s">
        <v>7</v>
      </c>
      <c r="D6" s="226" t="s">
        <v>7</v>
      </c>
      <c r="E6" s="226" t="s">
        <v>7</v>
      </c>
      <c r="F6" s="226" t="s">
        <v>7</v>
      </c>
      <c r="G6" s="226" t="s">
        <v>7</v>
      </c>
      <c r="H6" s="226" t="s">
        <v>7</v>
      </c>
      <c r="I6" s="226" t="s">
        <v>7</v>
      </c>
      <c r="J6" s="226" t="s">
        <v>7</v>
      </c>
      <c r="K6" s="226" t="s">
        <v>7</v>
      </c>
      <c r="L6" s="226" t="s">
        <v>7</v>
      </c>
      <c r="M6" s="226" t="s">
        <v>7</v>
      </c>
      <c r="N6" s="226" t="s">
        <v>7</v>
      </c>
      <c r="O6" s="226" t="s">
        <v>7</v>
      </c>
      <c r="P6" s="6" t="s">
        <v>7</v>
      </c>
      <c r="Q6" s="226" t="s">
        <v>62</v>
      </c>
      <c r="R6" s="226" t="s">
        <v>62</v>
      </c>
      <c r="S6" s="313" t="s">
        <v>62</v>
      </c>
      <c r="T6" s="313" t="s">
        <v>62</v>
      </c>
      <c r="U6" s="313" t="s">
        <v>62</v>
      </c>
      <c r="V6" s="313" t="s">
        <v>62</v>
      </c>
      <c r="W6" s="314" t="s">
        <v>62</v>
      </c>
    </row>
    <row r="7" spans="1:23" s="123" customFormat="1" x14ac:dyDescent="0.25">
      <c r="A7" s="222"/>
      <c r="B7" s="223"/>
      <c r="C7" s="224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80"/>
      <c r="T7" s="280"/>
      <c r="U7" s="280"/>
      <c r="V7" s="280"/>
      <c r="W7" s="281"/>
    </row>
    <row r="8" spans="1:23" x14ac:dyDescent="0.25">
      <c r="A8" s="184"/>
      <c r="B8" s="123" t="s">
        <v>73</v>
      </c>
      <c r="C8" s="198">
        <v>5.2013039076371115</v>
      </c>
      <c r="D8" s="199">
        <v>-4.6879571825509725</v>
      </c>
      <c r="E8" s="199">
        <v>8.9333801202720728</v>
      </c>
      <c r="F8" s="199">
        <v>2.5735034888544783</v>
      </c>
      <c r="G8" s="199">
        <v>2.5438304764370701</v>
      </c>
      <c r="H8" s="199">
        <v>1.9380333941730221</v>
      </c>
      <c r="I8" s="199">
        <v>1.0746444097343266</v>
      </c>
      <c r="J8" s="199">
        <v>2.905222859136436</v>
      </c>
      <c r="K8" s="199">
        <v>-0.9358168450655957</v>
      </c>
      <c r="L8" s="199">
        <v>1.9405779868541861</v>
      </c>
      <c r="M8" s="199">
        <v>4.057231310708076</v>
      </c>
      <c r="N8" s="199">
        <v>3.9816043389183431</v>
      </c>
      <c r="O8" s="199">
        <v>0.86460121145495172</v>
      </c>
      <c r="P8" s="199">
        <v>7.8986364929340969</v>
      </c>
      <c r="Q8" s="199">
        <v>7.591577766910218</v>
      </c>
      <c r="R8" s="199">
        <v>11.579273335210271</v>
      </c>
      <c r="S8" s="216">
        <v>7.4323552207343768</v>
      </c>
      <c r="T8" s="216">
        <v>6.122547410667134</v>
      </c>
      <c r="U8" s="216">
        <v>4.4677730153343198</v>
      </c>
      <c r="V8" s="216">
        <v>4.3662149890865809</v>
      </c>
      <c r="W8" s="279">
        <v>4.8957162257926123</v>
      </c>
    </row>
    <row r="9" spans="1:23" x14ac:dyDescent="0.25">
      <c r="A9" s="184"/>
      <c r="B9" s="123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216"/>
      <c r="T9" s="216"/>
      <c r="U9" s="216"/>
      <c r="V9" s="216"/>
      <c r="W9" s="279"/>
    </row>
    <row r="10" spans="1:23" x14ac:dyDescent="0.25">
      <c r="A10" s="184"/>
      <c r="B10" s="123" t="s">
        <v>72</v>
      </c>
      <c r="C10" s="198">
        <v>2.2781186107970974</v>
      </c>
      <c r="D10" s="199">
        <v>-3.5681692695560874</v>
      </c>
      <c r="E10" s="199">
        <v>8.3561707715434039</v>
      </c>
      <c r="F10" s="199">
        <v>0.88188450280455299</v>
      </c>
      <c r="G10" s="199">
        <v>1.2674878173691395</v>
      </c>
      <c r="H10" s="199">
        <v>1.4214138891011752</v>
      </c>
      <c r="I10" s="199">
        <v>1.269873072718819</v>
      </c>
      <c r="J10" s="199">
        <v>3.1285007304548529</v>
      </c>
      <c r="K10" s="199">
        <v>-0.42570184206646156</v>
      </c>
      <c r="L10" s="199">
        <v>0.7160700053673752</v>
      </c>
      <c r="M10" s="199">
        <v>1.982111747490678</v>
      </c>
      <c r="N10" s="199">
        <v>1.4510912834916345</v>
      </c>
      <c r="O10" s="199">
        <v>-1.471322593771085</v>
      </c>
      <c r="P10" s="199">
        <v>5.3840917652220099</v>
      </c>
      <c r="Q10" s="199">
        <v>9.9846453975427352E-2</v>
      </c>
      <c r="R10" s="199">
        <v>1.3142539586611379</v>
      </c>
      <c r="S10" s="216">
        <v>2.7446008225790131</v>
      </c>
      <c r="T10" s="216">
        <v>2.0642161158704653</v>
      </c>
      <c r="U10" s="216">
        <v>1.6695317580300628</v>
      </c>
      <c r="V10" s="216">
        <v>1.6063051377258608</v>
      </c>
      <c r="W10" s="279">
        <v>2.0811249627023853</v>
      </c>
    </row>
    <row r="11" spans="1:23" x14ac:dyDescent="0.25">
      <c r="A11" s="184"/>
      <c r="B11" s="123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216"/>
      <c r="T11" s="216"/>
      <c r="U11" s="216"/>
      <c r="V11" s="216"/>
      <c r="W11" s="279"/>
    </row>
    <row r="12" spans="1:23" x14ac:dyDescent="0.25">
      <c r="A12" s="184"/>
      <c r="B12" s="123" t="s">
        <v>42</v>
      </c>
      <c r="C12" s="215">
        <v>4.3300844223922663</v>
      </c>
      <c r="D12" s="216">
        <v>6.3436408873557948</v>
      </c>
      <c r="E12" s="216">
        <v>-2.7050662691743277</v>
      </c>
      <c r="F12" s="216">
        <v>1.106189207312358</v>
      </c>
      <c r="G12" s="216">
        <v>1.1733541693402794</v>
      </c>
      <c r="H12" s="216">
        <v>1.1260971921393415</v>
      </c>
      <c r="I12" s="216">
        <v>0.70900713119581571</v>
      </c>
      <c r="J12" s="216">
        <v>0.60281547010840875</v>
      </c>
      <c r="K12" s="216">
        <v>2.6684296208379754</v>
      </c>
      <c r="L12" s="216">
        <v>4.3403834846274858</v>
      </c>
      <c r="M12" s="216">
        <v>3.9310344073901327</v>
      </c>
      <c r="N12" s="216">
        <v>5.3031334526205232</v>
      </c>
      <c r="O12" s="216">
        <v>5.4231439642170365</v>
      </c>
      <c r="P12" s="216">
        <v>1.4347277936083591</v>
      </c>
      <c r="Q12" s="216">
        <v>5.4080743220524585</v>
      </c>
      <c r="R12" s="216">
        <v>8.9551473745739472</v>
      </c>
      <c r="S12" s="216">
        <v>4.1701018558340186</v>
      </c>
      <c r="T12" s="216">
        <v>4.4638064493168317</v>
      </c>
      <c r="U12" s="216">
        <v>3.8111244106827424</v>
      </c>
      <c r="V12" s="216">
        <v>3.391078081815202</v>
      </c>
      <c r="W12" s="279">
        <v>2.2532956544460525</v>
      </c>
    </row>
    <row r="13" spans="1:23" x14ac:dyDescent="0.25">
      <c r="A13" s="184"/>
      <c r="B13" s="123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79"/>
    </row>
    <row r="14" spans="1:23" x14ac:dyDescent="0.25">
      <c r="A14" s="184"/>
      <c r="B14" s="107" t="s">
        <v>121</v>
      </c>
      <c r="C14" s="215">
        <v>1.1885152329407234</v>
      </c>
      <c r="D14" s="216">
        <v>0.19236736135601618</v>
      </c>
      <c r="E14" s="216">
        <v>0.10585622178997944</v>
      </c>
      <c r="F14" s="216">
        <v>0.97841269037237666</v>
      </c>
      <c r="G14" s="216">
        <v>0.63624714049070885</v>
      </c>
      <c r="H14" s="216">
        <v>0.54006413863956215</v>
      </c>
      <c r="I14" s="216">
        <v>0.97516106461794649</v>
      </c>
      <c r="J14" s="216">
        <v>1.2945019168365768</v>
      </c>
      <c r="K14" s="216">
        <v>1.3729571348851222</v>
      </c>
      <c r="L14" s="216">
        <v>1.2425995363830156</v>
      </c>
      <c r="M14" s="216">
        <v>1.1141575006632154</v>
      </c>
      <c r="N14" s="216">
        <v>0.71902476566090279</v>
      </c>
      <c r="O14" s="216">
        <v>0.17048773715937493</v>
      </c>
      <c r="P14" s="216">
        <v>0.10439913290045677</v>
      </c>
      <c r="Q14" s="216">
        <v>0.14707010682408761</v>
      </c>
      <c r="R14" s="216">
        <v>0.14899605021223561</v>
      </c>
      <c r="S14" s="216">
        <v>-9.3569049743191801E-2</v>
      </c>
      <c r="T14" s="216">
        <v>-0.35522740795127516</v>
      </c>
      <c r="U14" s="216">
        <v>-0.37943340621102717</v>
      </c>
      <c r="V14" s="216">
        <v>-0.33602778729568961</v>
      </c>
      <c r="W14" s="279">
        <v>-0.44925420638934899</v>
      </c>
    </row>
    <row r="15" spans="1:23" x14ac:dyDescent="0.25">
      <c r="A15" s="184"/>
      <c r="B15" s="90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315"/>
      <c r="T15" s="315"/>
      <c r="U15" s="315"/>
      <c r="V15" s="315"/>
      <c r="W15" s="316"/>
    </row>
    <row r="16" spans="1:23" x14ac:dyDescent="0.25">
      <c r="A16" s="184"/>
      <c r="B16" s="107" t="s">
        <v>16</v>
      </c>
      <c r="C16" s="198">
        <v>5.5387594832785991</v>
      </c>
      <c r="D16" s="199">
        <v>2.6251272844130202</v>
      </c>
      <c r="E16" s="199">
        <v>1.8386939937492963</v>
      </c>
      <c r="F16" s="199">
        <v>2.5713039180386588</v>
      </c>
      <c r="G16" s="199">
        <v>2.3192937454558304</v>
      </c>
      <c r="H16" s="199">
        <v>1.6279384118469853</v>
      </c>
      <c r="I16" s="199">
        <v>1.8875844573159162</v>
      </c>
      <c r="J16" s="199">
        <v>3.2778692389993536</v>
      </c>
      <c r="K16" s="199">
        <v>2.5361253898732894</v>
      </c>
      <c r="L16" s="199">
        <v>1.9631593443859119</v>
      </c>
      <c r="M16" s="199">
        <v>2.3849428056658351</v>
      </c>
      <c r="N16" s="199">
        <v>2.0047209916582487</v>
      </c>
      <c r="O16" s="199">
        <v>1.8659862178092013</v>
      </c>
      <c r="P16" s="199">
        <v>1.6723767734916573</v>
      </c>
      <c r="Q16" s="199">
        <v>1.8112349542518169</v>
      </c>
      <c r="R16" s="199">
        <v>2.4044961907019546</v>
      </c>
      <c r="S16" s="216">
        <v>2.3445367834872499</v>
      </c>
      <c r="T16" s="216">
        <v>2.2625642346108421</v>
      </c>
      <c r="U16" s="216">
        <v>2.2414667678645639</v>
      </c>
      <c r="V16" s="216">
        <v>1.8583175578853028</v>
      </c>
      <c r="W16" s="279">
        <v>1.7796595899275403</v>
      </c>
    </row>
    <row r="17" spans="1:23" x14ac:dyDescent="0.25">
      <c r="A17" s="184"/>
      <c r="B17" s="219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315"/>
      <c r="T17" s="315"/>
      <c r="U17" s="315"/>
      <c r="V17" s="315"/>
      <c r="W17" s="316"/>
    </row>
    <row r="18" spans="1:23" x14ac:dyDescent="0.25">
      <c r="A18" s="184"/>
      <c r="B18" s="107" t="s">
        <v>69</v>
      </c>
      <c r="C18" s="198">
        <v>2.8243445614536844</v>
      </c>
      <c r="D18" s="199">
        <v>-5.2720018762625331</v>
      </c>
      <c r="E18" s="199">
        <v>-0.73465604814184626</v>
      </c>
      <c r="F18" s="199">
        <v>-0.63773506966715576</v>
      </c>
      <c r="G18" s="199">
        <v>-1.6093123532264775</v>
      </c>
      <c r="H18" s="199">
        <v>-2.572809762493089</v>
      </c>
      <c r="I18" s="199">
        <v>-1.7986469943006456</v>
      </c>
      <c r="J18" s="199">
        <v>-2.2018113117083793E-3</v>
      </c>
      <c r="K18" s="199">
        <v>-0.57971679740326243</v>
      </c>
      <c r="L18" s="199">
        <v>0.37087911050095457</v>
      </c>
      <c r="M18" s="199">
        <v>1.9839576376636359</v>
      </c>
      <c r="N18" s="199">
        <v>2.4903897370727845</v>
      </c>
      <c r="O18" s="199">
        <v>-2.7371676052152183</v>
      </c>
      <c r="P18" s="199">
        <v>0.22727974492671166</v>
      </c>
      <c r="Q18" s="199">
        <v>0.28516617347584816</v>
      </c>
      <c r="R18" s="199">
        <v>-0.5061520888271942</v>
      </c>
      <c r="S18" s="216">
        <v>-0.31830273935294917</v>
      </c>
      <c r="T18" s="216">
        <v>-7.7618452206551503E-3</v>
      </c>
      <c r="U18" s="216">
        <v>-0.26522811026045146</v>
      </c>
      <c r="V18" s="216">
        <v>-0.35321935505526758</v>
      </c>
      <c r="W18" s="279">
        <v>-0.14794308879300111</v>
      </c>
    </row>
    <row r="19" spans="1:23" s="123" customFormat="1" x14ac:dyDescent="0.25">
      <c r="A19" s="187"/>
      <c r="B19" s="220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317"/>
      <c r="T19" s="317"/>
      <c r="U19" s="317"/>
      <c r="V19" s="317"/>
      <c r="W19" s="318"/>
    </row>
    <row r="20" spans="1:23" s="123" customFormat="1" x14ac:dyDescent="0.25">
      <c r="S20" s="129"/>
      <c r="T20" s="129"/>
      <c r="U20" s="129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79"/>
  <sheetViews>
    <sheetView showGridLines="0" zoomScale="80" zoomScaleNormal="80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T19" sqref="T19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18" width="11.140625" style="7" customWidth="1"/>
    <col min="19" max="20" width="11.140625" style="269" customWidth="1"/>
    <col min="21" max="21" width="10.140625" style="269" customWidth="1"/>
    <col min="22" max="22" width="10.140625" style="7" customWidth="1"/>
    <col min="23" max="16384" width="9.140625" style="7"/>
  </cols>
  <sheetData>
    <row r="1" spans="1:23" x14ac:dyDescent="0.25">
      <c r="A1" s="533" t="str">
        <f>'Súhrnné indikátory'!A1:N1</f>
        <v>69. zasadnutie Výboru pre makroekonomické prognózy, 14.6.2024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5"/>
      <c r="R1" s="535"/>
      <c r="S1" s="294"/>
    </row>
    <row r="2" spans="1:23" ht="18.75" x14ac:dyDescent="0.3">
      <c r="A2" s="510" t="s">
        <v>149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284"/>
    </row>
    <row r="3" spans="1:23" x14ac:dyDescent="0.25">
      <c r="A3" s="529" t="s">
        <v>61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285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5"/>
      <c r="T4" s="295"/>
      <c r="U4" s="295"/>
      <c r="V4" s="295"/>
      <c r="W4" s="296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288" t="s">
        <v>62</v>
      </c>
      <c r="T6" s="288" t="s">
        <v>62</v>
      </c>
      <c r="U6" s="288" t="s">
        <v>62</v>
      </c>
      <c r="V6" s="288" t="s">
        <v>62</v>
      </c>
      <c r="W6" s="289" t="s">
        <v>62</v>
      </c>
    </row>
    <row r="7" spans="1:23" s="12" customFormat="1" x14ac:dyDescent="0.25">
      <c r="A7" s="15"/>
      <c r="B7" s="89"/>
      <c r="C7" s="15"/>
      <c r="F7" s="10"/>
      <c r="G7" s="10"/>
      <c r="H7" s="10"/>
      <c r="I7" s="10"/>
      <c r="J7" s="10"/>
      <c r="K7" s="46"/>
      <c r="L7" s="10"/>
      <c r="M7" s="10"/>
      <c r="N7" s="10"/>
      <c r="O7" s="10"/>
      <c r="P7" s="10"/>
      <c r="Q7" s="10"/>
      <c r="R7" s="10"/>
      <c r="S7" s="85"/>
      <c r="T7" s="85"/>
      <c r="U7" s="85"/>
      <c r="V7" s="85"/>
      <c r="W7" s="287"/>
    </row>
    <row r="8" spans="1:23" s="12" customFormat="1" x14ac:dyDescent="0.25">
      <c r="A8" s="15"/>
      <c r="B8" s="4" t="s">
        <v>176</v>
      </c>
      <c r="C8" s="1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85"/>
      <c r="T8" s="85"/>
      <c r="U8" s="85"/>
      <c r="V8" s="85"/>
      <c r="W8" s="287"/>
    </row>
    <row r="9" spans="1:23" s="12" customFormat="1" x14ac:dyDescent="0.25">
      <c r="A9" s="15"/>
      <c r="B9" s="16"/>
      <c r="C9" s="1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5"/>
      <c r="T9" s="85"/>
      <c r="U9" s="85"/>
      <c r="V9" s="85"/>
      <c r="W9" s="287"/>
    </row>
    <row r="10" spans="1:23" s="12" customFormat="1" x14ac:dyDescent="0.25">
      <c r="A10" s="15"/>
      <c r="B10" s="90" t="s">
        <v>86</v>
      </c>
      <c r="C10" s="91">
        <v>12.026101000000001</v>
      </c>
      <c r="D10" s="92">
        <v>12.814836000000001</v>
      </c>
      <c r="E10" s="92">
        <v>13.199986999999998</v>
      </c>
      <c r="F10" s="92">
        <v>13.148378000000001</v>
      </c>
      <c r="G10" s="92">
        <v>13.125932000000001</v>
      </c>
      <c r="H10" s="92">
        <v>13.465238000000001</v>
      </c>
      <c r="I10" s="92">
        <v>14.017179000000002</v>
      </c>
      <c r="J10" s="92">
        <v>14.862878</v>
      </c>
      <c r="K10" s="92">
        <v>15.343073</v>
      </c>
      <c r="L10" s="92">
        <v>16.000112000000001</v>
      </c>
      <c r="M10" s="92">
        <v>16.760659</v>
      </c>
      <c r="N10" s="92">
        <v>18.492978000000004</v>
      </c>
      <c r="O10" s="92">
        <v>19.577222999999996</v>
      </c>
      <c r="P10" s="92">
        <v>21.189959999999999</v>
      </c>
      <c r="Q10" s="92">
        <v>22.560586999999998</v>
      </c>
      <c r="R10" s="92">
        <v>24.705181999999997</v>
      </c>
      <c r="S10" s="92">
        <v>26.769194742352912</v>
      </c>
      <c r="T10" s="92">
        <v>27.873613893542576</v>
      </c>
      <c r="U10" s="92">
        <v>29.000540107068431</v>
      </c>
      <c r="V10" s="92">
        <v>29.93110929146901</v>
      </c>
      <c r="W10" s="319">
        <v>30.719414336002561</v>
      </c>
    </row>
    <row r="11" spans="1:23" s="12" customFormat="1" x14ac:dyDescent="0.25">
      <c r="A11" s="15"/>
      <c r="B11" s="227" t="s">
        <v>23</v>
      </c>
      <c r="C11" s="93">
        <v>11.067087522364915</v>
      </c>
      <c r="D11" s="94">
        <v>6.5585263253651327</v>
      </c>
      <c r="E11" s="94">
        <v>3.0055086151707044</v>
      </c>
      <c r="F11" s="94">
        <v>-0.3909776577810109</v>
      </c>
      <c r="G11" s="94">
        <v>-0.17071307198499586</v>
      </c>
      <c r="H11" s="94">
        <v>2.5850050114536671</v>
      </c>
      <c r="I11" s="94">
        <v>4.0990066421403126</v>
      </c>
      <c r="J11" s="94">
        <v>6.0333038480852474</v>
      </c>
      <c r="K11" s="94">
        <v>3.2308345664951332</v>
      </c>
      <c r="L11" s="94">
        <v>4.2823168474789952</v>
      </c>
      <c r="M11" s="94">
        <v>4.7533854763016636</v>
      </c>
      <c r="N11" s="94">
        <v>10.335625824736393</v>
      </c>
      <c r="O11" s="94">
        <v>5.8630091919213534</v>
      </c>
      <c r="P11" s="94">
        <v>8.2378231069850862</v>
      </c>
      <c r="Q11" s="94">
        <v>6.4682849802453646</v>
      </c>
      <c r="R11" s="94">
        <v>9.5059361708983872</v>
      </c>
      <c r="S11" s="94">
        <v>8.3545741227606172</v>
      </c>
      <c r="T11" s="94">
        <v>4.1257092782186255</v>
      </c>
      <c r="U11" s="94">
        <v>4.0429856631791994</v>
      </c>
      <c r="V11" s="94">
        <v>3.2087994946472298</v>
      </c>
      <c r="W11" s="320">
        <v>2.6337314693452907</v>
      </c>
    </row>
    <row r="12" spans="1:23" s="12" customFormat="1" x14ac:dyDescent="0.25">
      <c r="A12" s="15"/>
      <c r="B12" s="17" t="s">
        <v>118</v>
      </c>
      <c r="C12" s="91">
        <v>2.3372730000000002</v>
      </c>
      <c r="D12" s="92">
        <v>2.5154170000000002</v>
      </c>
      <c r="E12" s="92">
        <v>2.495314</v>
      </c>
      <c r="F12" s="92">
        <v>2.6649000000000003</v>
      </c>
      <c r="G12" s="92">
        <v>2.382835</v>
      </c>
      <c r="H12" s="92">
        <v>2.5134289999999999</v>
      </c>
      <c r="I12" s="92">
        <v>3.1390479999999998</v>
      </c>
      <c r="J12" s="92">
        <v>5.0966629999999995</v>
      </c>
      <c r="K12" s="92">
        <v>2.7586930000000001</v>
      </c>
      <c r="L12" s="92">
        <v>2.8454549999999998</v>
      </c>
      <c r="M12" s="92">
        <v>3.3710040000000001</v>
      </c>
      <c r="N12" s="92">
        <v>3.3883990000000002</v>
      </c>
      <c r="O12" s="92">
        <v>3.2086209999999999</v>
      </c>
      <c r="P12" s="92">
        <v>3.0654669999999995</v>
      </c>
      <c r="Q12" s="92">
        <v>3.3743910000000001</v>
      </c>
      <c r="R12" s="92">
        <v>5.7655740000000009</v>
      </c>
      <c r="S12" s="92">
        <v>5.2901556277651691</v>
      </c>
      <c r="T12" s="92">
        <v>8.4094188108961117</v>
      </c>
      <c r="U12" s="92">
        <v>7.147266840633244</v>
      </c>
      <c r="V12" s="92">
        <v>5.4799722309319474</v>
      </c>
      <c r="W12" s="319">
        <v>5.6739254205671257</v>
      </c>
    </row>
    <row r="13" spans="1:23" s="12" customFormat="1" x14ac:dyDescent="0.25">
      <c r="A13" s="15"/>
      <c r="B13" s="227" t="s">
        <v>23</v>
      </c>
      <c r="C13" s="93">
        <v>15.834288594405809</v>
      </c>
      <c r="D13" s="94">
        <v>7.6218738675370989</v>
      </c>
      <c r="E13" s="94">
        <v>-0.79919154557676064</v>
      </c>
      <c r="F13" s="94">
        <v>6.7961787574629895</v>
      </c>
      <c r="G13" s="94">
        <v>-10.58444969792488</v>
      </c>
      <c r="H13" s="94">
        <v>5.4806144781321509</v>
      </c>
      <c r="I13" s="94">
        <v>24.891055207845515</v>
      </c>
      <c r="J13" s="94">
        <v>62.363334361245833</v>
      </c>
      <c r="K13" s="94">
        <v>-45.872564067900889</v>
      </c>
      <c r="L13" s="94">
        <v>3.1450400606374052</v>
      </c>
      <c r="M13" s="94">
        <v>18.469770212496762</v>
      </c>
      <c r="N13" s="94">
        <v>0.51601837316124222</v>
      </c>
      <c r="O13" s="94">
        <v>-5.3056915670202986</v>
      </c>
      <c r="P13" s="94">
        <v>-4.4615428247836153</v>
      </c>
      <c r="Q13" s="94">
        <v>10.077550989783957</v>
      </c>
      <c r="R13" s="94">
        <v>70.86265343879829</v>
      </c>
      <c r="S13" s="94">
        <v>-8.2458116439895086</v>
      </c>
      <c r="T13" s="94">
        <v>58.963542901452939</v>
      </c>
      <c r="U13" s="94">
        <v>-15.008789532844924</v>
      </c>
      <c r="V13" s="94">
        <v>-23.327722986673528</v>
      </c>
      <c r="W13" s="320">
        <v>3.5393097165784981</v>
      </c>
    </row>
    <row r="14" spans="1:23" s="12" customFormat="1" x14ac:dyDescent="0.25">
      <c r="A14" s="15"/>
      <c r="B14" s="22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321"/>
    </row>
    <row r="15" spans="1:23" s="12" customFormat="1" x14ac:dyDescent="0.25">
      <c r="A15" s="15"/>
      <c r="B15" s="17" t="s">
        <v>28</v>
      </c>
      <c r="C15" s="91">
        <v>3.3285880000000003</v>
      </c>
      <c r="D15" s="92">
        <v>3.9172900000000004</v>
      </c>
      <c r="E15" s="92">
        <v>4.0598029999999987</v>
      </c>
      <c r="F15" s="92">
        <v>4.1983520000000007</v>
      </c>
      <c r="G15" s="92">
        <v>4.2823270000000013</v>
      </c>
      <c r="H15" s="92">
        <v>4.2854720000000004</v>
      </c>
      <c r="I15" s="92">
        <v>4.3821600000000007</v>
      </c>
      <c r="J15" s="92">
        <v>4.7354179999999992</v>
      </c>
      <c r="K15" s="92">
        <v>4.5292299999999992</v>
      </c>
      <c r="L15" s="92">
        <v>4.8573149999999998</v>
      </c>
      <c r="M15" s="92">
        <v>4.8938040000000003</v>
      </c>
      <c r="N15" s="92">
        <v>5.0909880000000003</v>
      </c>
      <c r="O15" s="92">
        <v>5.1610689999999995</v>
      </c>
      <c r="P15" s="92">
        <v>5.730734</v>
      </c>
      <c r="Q15" s="92">
        <v>6.5193089999999998</v>
      </c>
      <c r="R15" s="92">
        <v>6.8812170000000004</v>
      </c>
      <c r="S15" s="92">
        <v>7.4054601722620861</v>
      </c>
      <c r="T15" s="92">
        <v>7.5421314771708268</v>
      </c>
      <c r="U15" s="92">
        <v>7.7676922079920168</v>
      </c>
      <c r="V15" s="92">
        <v>7.8096006545977055</v>
      </c>
      <c r="W15" s="319">
        <v>7.8205115120713735</v>
      </c>
    </row>
    <row r="16" spans="1:23" s="12" customFormat="1" x14ac:dyDescent="0.25">
      <c r="A16" s="15"/>
      <c r="B16" s="227" t="s">
        <v>23</v>
      </c>
      <c r="C16" s="93">
        <v>1.7209749920009454</v>
      </c>
      <c r="D16" s="94">
        <v>17.686238128599886</v>
      </c>
      <c r="E16" s="94">
        <v>3.6380507953202024</v>
      </c>
      <c r="F16" s="94">
        <v>3.4127025375369602</v>
      </c>
      <c r="G16" s="94">
        <v>2.0001895982042495</v>
      </c>
      <c r="H16" s="94">
        <v>7.3441378951200065E-2</v>
      </c>
      <c r="I16" s="94">
        <v>2.2561808827592511</v>
      </c>
      <c r="J16" s="94">
        <v>8.0612757179107764</v>
      </c>
      <c r="K16" s="94">
        <v>-4.3541668338465627</v>
      </c>
      <c r="L16" s="94">
        <v>7.2437257547088629</v>
      </c>
      <c r="M16" s="94">
        <v>0.75121749361530821</v>
      </c>
      <c r="N16" s="94">
        <v>4.0292582212119621</v>
      </c>
      <c r="O16" s="94">
        <v>1.3765697345976768</v>
      </c>
      <c r="P16" s="94">
        <v>11.037732686774792</v>
      </c>
      <c r="Q16" s="94">
        <v>13.760453721983957</v>
      </c>
      <c r="R16" s="94">
        <v>5.5513245345480744</v>
      </c>
      <c r="S16" s="94">
        <v>7.6184659234272978</v>
      </c>
      <c r="T16" s="94">
        <v>1.8455477678572363</v>
      </c>
      <c r="U16" s="94">
        <v>2.9906761968276019</v>
      </c>
      <c r="V16" s="94">
        <v>0.53952249244080264</v>
      </c>
      <c r="W16" s="320">
        <v>0.13971082461488038</v>
      </c>
    </row>
    <row r="17" spans="1:23" x14ac:dyDescent="0.25">
      <c r="A17" s="15"/>
      <c r="B17" s="17" t="s">
        <v>153</v>
      </c>
      <c r="C17" s="91">
        <v>5.1642740000000007</v>
      </c>
      <c r="D17" s="92">
        <v>5.5435029999999994</v>
      </c>
      <c r="E17" s="92">
        <v>5.8461679999999996</v>
      </c>
      <c r="F17" s="92">
        <v>5.9822939999999996</v>
      </c>
      <c r="G17" s="92">
        <v>6.121554999999999</v>
      </c>
      <c r="H17" s="92">
        <v>6.5070229999999993</v>
      </c>
      <c r="I17" s="92">
        <v>6.7827809999999999</v>
      </c>
      <c r="J17" s="92">
        <v>7.1322179999999999</v>
      </c>
      <c r="K17" s="92">
        <v>7.5467139999999997</v>
      </c>
      <c r="L17" s="92">
        <v>7.9372400000000001</v>
      </c>
      <c r="M17" s="92">
        <v>8.4356219999999986</v>
      </c>
      <c r="N17" s="92">
        <v>9.6841150000000003</v>
      </c>
      <c r="O17" s="92">
        <v>10.570465</v>
      </c>
      <c r="P17" s="92">
        <v>11.354377000000001</v>
      </c>
      <c r="Q17" s="92">
        <v>11.672096999999997</v>
      </c>
      <c r="R17" s="92">
        <v>13.514562</v>
      </c>
      <c r="S17" s="92">
        <v>14.547620625126205</v>
      </c>
      <c r="T17" s="92">
        <v>15.085248707576401</v>
      </c>
      <c r="U17" s="92">
        <v>15.568020960137568</v>
      </c>
      <c r="V17" s="92">
        <v>16.019155134447832</v>
      </c>
      <c r="W17" s="319">
        <v>16.354157698570692</v>
      </c>
    </row>
    <row r="18" spans="1:23" x14ac:dyDescent="0.25">
      <c r="A18" s="15"/>
      <c r="B18" s="227" t="s">
        <v>23</v>
      </c>
      <c r="C18" s="93">
        <v>11.501128446414398</v>
      </c>
      <c r="D18" s="94">
        <v>7.3433167953520506</v>
      </c>
      <c r="E18" s="94">
        <v>5.4598148499243271</v>
      </c>
      <c r="F18" s="94">
        <v>2.3284654152942563</v>
      </c>
      <c r="G18" s="94">
        <v>2.3278862590170091</v>
      </c>
      <c r="H18" s="94">
        <v>6.2968967852122582</v>
      </c>
      <c r="I18" s="94">
        <v>4.2378519332112452</v>
      </c>
      <c r="J18" s="94">
        <v>5.1518248930637833</v>
      </c>
      <c r="K18" s="94">
        <v>5.8116002623587848</v>
      </c>
      <c r="L18" s="94">
        <v>5.1747820309607562</v>
      </c>
      <c r="M18" s="94">
        <v>6.2790340219018193</v>
      </c>
      <c r="N18" s="94">
        <v>14.800248280446905</v>
      </c>
      <c r="O18" s="94">
        <v>9.1526174565254692</v>
      </c>
      <c r="P18" s="94">
        <v>7.4160597476080836</v>
      </c>
      <c r="Q18" s="94">
        <v>2.7982160535976242</v>
      </c>
      <c r="R18" s="94">
        <v>15.785209804202305</v>
      </c>
      <c r="S18" s="94">
        <v>7.6440407401009658</v>
      </c>
      <c r="T18" s="94">
        <v>3.6956427192060604</v>
      </c>
      <c r="U18" s="94">
        <v>3.2002936240534074</v>
      </c>
      <c r="V18" s="94">
        <v>2.8978260979054982</v>
      </c>
      <c r="W18" s="320">
        <v>2.0912623750204196</v>
      </c>
    </row>
    <row r="19" spans="1:23" x14ac:dyDescent="0.25">
      <c r="A19" s="15"/>
      <c r="B19" s="17" t="s">
        <v>29</v>
      </c>
      <c r="C19" s="91">
        <v>6.1138999999999999E-2</v>
      </c>
      <c r="D19" s="92">
        <v>6.6901000000000002E-2</v>
      </c>
      <c r="E19" s="92">
        <v>7.4602000000000002E-2</v>
      </c>
      <c r="F19" s="92">
        <v>7.7886999999999998E-2</v>
      </c>
      <c r="G19" s="92">
        <v>8.8843000000000005E-2</v>
      </c>
      <c r="H19" s="92">
        <v>9.2881000000000005E-2</v>
      </c>
      <c r="I19" s="92">
        <v>7.9795999999999992E-2</v>
      </c>
      <c r="J19" s="92">
        <v>0.10192799999999999</v>
      </c>
      <c r="K19" s="92">
        <v>0.107322</v>
      </c>
      <c r="L19" s="92">
        <v>6.2340000000000007E-2</v>
      </c>
      <c r="M19" s="92">
        <v>0.12541400000000003</v>
      </c>
      <c r="N19" s="92">
        <v>0.13456499999999999</v>
      </c>
      <c r="O19" s="92">
        <v>0.13459699999999997</v>
      </c>
      <c r="P19" s="92">
        <v>0.15175300000000003</v>
      </c>
      <c r="Q19" s="92">
        <v>0.12576700000000002</v>
      </c>
      <c r="R19" s="92">
        <v>0.102146</v>
      </c>
      <c r="S19" s="92">
        <v>0.1513701651036001</v>
      </c>
      <c r="T19" s="92">
        <v>0.15206379679900953</v>
      </c>
      <c r="U19" s="92">
        <v>0.1505382916223087</v>
      </c>
      <c r="V19" s="92">
        <v>0.15389573491607375</v>
      </c>
      <c r="W19" s="319">
        <v>0.15760953332736682</v>
      </c>
    </row>
    <row r="20" spans="1:23" x14ac:dyDescent="0.25">
      <c r="A20" s="15"/>
      <c r="B20" s="227" t="s">
        <v>23</v>
      </c>
      <c r="C20" s="93">
        <v>-49.185069441558561</v>
      </c>
      <c r="D20" s="94">
        <v>9.4244263072670531</v>
      </c>
      <c r="E20" s="94">
        <v>11.51103869897312</v>
      </c>
      <c r="F20" s="94">
        <v>4.4033672019516912</v>
      </c>
      <c r="G20" s="94">
        <v>14.066532283949829</v>
      </c>
      <c r="H20" s="94">
        <v>4.5450964060196108</v>
      </c>
      <c r="I20" s="94">
        <v>-14.087918950054378</v>
      </c>
      <c r="J20" s="94">
        <v>27.735726101558988</v>
      </c>
      <c r="K20" s="94">
        <v>5.291970802919721</v>
      </c>
      <c r="L20" s="94">
        <v>-41.913121261251185</v>
      </c>
      <c r="M20" s="94">
        <v>101.1774141803016</v>
      </c>
      <c r="N20" s="94">
        <v>7.29663354968344</v>
      </c>
      <c r="O20" s="94">
        <v>2.3780329208911155E-2</v>
      </c>
      <c r="P20" s="94">
        <v>12.746197909314505</v>
      </c>
      <c r="Q20" s="94">
        <v>-17.123878934848079</v>
      </c>
      <c r="R20" s="94">
        <v>-18.781556370112995</v>
      </c>
      <c r="S20" s="94">
        <v>48.190007541754063</v>
      </c>
      <c r="T20" s="94">
        <v>0.45823540916052341</v>
      </c>
      <c r="U20" s="94">
        <v>-1.0032007675812471</v>
      </c>
      <c r="V20" s="94">
        <v>2.2302918796160531</v>
      </c>
      <c r="W20" s="320">
        <v>2.4131912514133935</v>
      </c>
    </row>
    <row r="21" spans="1:23" x14ac:dyDescent="0.25">
      <c r="A21" s="15"/>
      <c r="B21" s="17" t="s">
        <v>30</v>
      </c>
      <c r="C21" s="91">
        <v>3.1596959999999998</v>
      </c>
      <c r="D21" s="92">
        <v>3.2854580000000002</v>
      </c>
      <c r="E21" s="92">
        <v>3.4819089999999999</v>
      </c>
      <c r="F21" s="92">
        <v>3.3928699999999998</v>
      </c>
      <c r="G21" s="92">
        <v>3.5015099999999997</v>
      </c>
      <c r="H21" s="92">
        <v>3.664453</v>
      </c>
      <c r="I21" s="92">
        <v>3.8299760000000003</v>
      </c>
      <c r="J21" s="92">
        <v>3.9928639999999995</v>
      </c>
      <c r="K21" s="92">
        <v>4.2384310000000003</v>
      </c>
      <c r="L21" s="92">
        <v>2.7860339999999999</v>
      </c>
      <c r="M21" s="92">
        <v>2.876744</v>
      </c>
      <c r="N21" s="92">
        <v>3.1104410000000002</v>
      </c>
      <c r="O21" s="92">
        <v>3.045274</v>
      </c>
      <c r="P21" s="92">
        <v>3.4048229999999999</v>
      </c>
      <c r="Q21" s="92">
        <v>3.7277279999999999</v>
      </c>
      <c r="R21" s="92">
        <v>4.1779570000000001</v>
      </c>
      <c r="S21" s="92">
        <v>4.7515661471061188</v>
      </c>
      <c r="T21" s="92">
        <v>5.1934726136882796</v>
      </c>
      <c r="U21" s="92">
        <v>5.4880676884424791</v>
      </c>
      <c r="V21" s="92">
        <v>5.8065760978340677</v>
      </c>
      <c r="W21" s="319">
        <v>6.1083699910516271</v>
      </c>
    </row>
    <row r="22" spans="1:23" x14ac:dyDescent="0.25">
      <c r="A22" s="15"/>
      <c r="B22" s="227" t="s">
        <v>23</v>
      </c>
      <c r="C22" s="93">
        <v>14.907061791035225</v>
      </c>
      <c r="D22" s="94">
        <v>3.9801930312283185</v>
      </c>
      <c r="E22" s="94">
        <v>5.9794098722309119</v>
      </c>
      <c r="F22" s="94">
        <v>-2.5571891740996167</v>
      </c>
      <c r="G22" s="94">
        <v>3.2020089187030365</v>
      </c>
      <c r="H22" s="94">
        <v>4.6535066299967731</v>
      </c>
      <c r="I22" s="94">
        <v>4.5169906668198534</v>
      </c>
      <c r="J22" s="94">
        <v>4.2529770421537716</v>
      </c>
      <c r="K22" s="94">
        <v>6.1501468620018374</v>
      </c>
      <c r="L22" s="94">
        <v>-34.267326753697304</v>
      </c>
      <c r="M22" s="94">
        <v>3.2558827350994246</v>
      </c>
      <c r="N22" s="94">
        <v>8.1236634194770332</v>
      </c>
      <c r="O22" s="94">
        <v>-2.0951048420465246</v>
      </c>
      <c r="P22" s="94">
        <v>11.806786515761791</v>
      </c>
      <c r="Q22" s="94">
        <v>9.4837528999304865</v>
      </c>
      <c r="R22" s="94">
        <v>12.077839370254484</v>
      </c>
      <c r="S22" s="94">
        <v>13.729417203339288</v>
      </c>
      <c r="T22" s="94">
        <v>9.3002276070869527</v>
      </c>
      <c r="U22" s="94">
        <v>5.6724102862840464</v>
      </c>
      <c r="V22" s="94">
        <v>5.8036530792494823</v>
      </c>
      <c r="W22" s="320">
        <v>5.1974500657992362</v>
      </c>
    </row>
    <row r="23" spans="1:23" x14ac:dyDescent="0.25">
      <c r="A23" s="15"/>
      <c r="B23" s="17" t="s">
        <v>134</v>
      </c>
      <c r="C23" s="91">
        <v>1.7765269999999997</v>
      </c>
      <c r="D23" s="92">
        <v>2.119726</v>
      </c>
      <c r="E23" s="92">
        <v>2.39039</v>
      </c>
      <c r="F23" s="92">
        <v>2.7465110000000004</v>
      </c>
      <c r="G23" s="92">
        <v>3.1810009999999997</v>
      </c>
      <c r="H23" s="92">
        <v>3.4709639999999999</v>
      </c>
      <c r="I23" s="92">
        <v>3.5091540000000001</v>
      </c>
      <c r="J23" s="92">
        <v>3.6737909999999996</v>
      </c>
      <c r="K23" s="92">
        <v>3.7214399999999999</v>
      </c>
      <c r="L23" s="92">
        <v>2.3466669999999996</v>
      </c>
      <c r="M23" s="92">
        <v>2.3958750000000002</v>
      </c>
      <c r="N23" s="92">
        <v>2.4651390000000002</v>
      </c>
      <c r="O23" s="92">
        <v>2.2919679999999998</v>
      </c>
      <c r="P23" s="92">
        <v>2.4489930000000002</v>
      </c>
      <c r="Q23" s="92">
        <v>2.8437809999999999</v>
      </c>
      <c r="R23" s="92">
        <v>3.420312</v>
      </c>
      <c r="S23" s="92">
        <v>3.6535193660631986</v>
      </c>
      <c r="T23" s="92">
        <v>3.8408250558767421</v>
      </c>
      <c r="U23" s="92">
        <v>3.9328538506627182</v>
      </c>
      <c r="V23" s="92">
        <v>4.0290312067842624</v>
      </c>
      <c r="W23" s="319">
        <v>4.107900138032357</v>
      </c>
    </row>
    <row r="24" spans="1:23" x14ac:dyDescent="0.25">
      <c r="A24" s="15"/>
      <c r="B24" s="227" t="s">
        <v>23</v>
      </c>
      <c r="C24" s="93">
        <v>-8.6749979437407703</v>
      </c>
      <c r="D24" s="94">
        <v>19.318535547165915</v>
      </c>
      <c r="E24" s="94">
        <v>12.768820121091107</v>
      </c>
      <c r="F24" s="94">
        <v>14.898029191889206</v>
      </c>
      <c r="G24" s="94">
        <v>15.819707257680715</v>
      </c>
      <c r="H24" s="94">
        <v>9.1154639687318628</v>
      </c>
      <c r="I24" s="94">
        <v>1.1002707028940684</v>
      </c>
      <c r="J24" s="94">
        <v>4.6916436269254458</v>
      </c>
      <c r="K24" s="94">
        <v>1.2969981144817622</v>
      </c>
      <c r="L24" s="94">
        <v>-36.94196332602435</v>
      </c>
      <c r="M24" s="94">
        <v>2.0969315203222427</v>
      </c>
      <c r="N24" s="94">
        <v>2.890968852715603</v>
      </c>
      <c r="O24" s="94">
        <v>-7.0247965733372553</v>
      </c>
      <c r="P24" s="94">
        <v>6.8510991427454648</v>
      </c>
      <c r="Q24" s="94">
        <v>16.120421740690951</v>
      </c>
      <c r="R24" s="94">
        <v>20.273396580116398</v>
      </c>
      <c r="S24" s="94">
        <v>6.8183068112850131</v>
      </c>
      <c r="T24" s="94">
        <v>5.126719501021082</v>
      </c>
      <c r="U24" s="94">
        <v>2.3960683823691875</v>
      </c>
      <c r="V24" s="94">
        <v>2.4454851304819725</v>
      </c>
      <c r="W24" s="320">
        <v>1.9575160181259266</v>
      </c>
    </row>
    <row r="25" spans="1:23" x14ac:dyDescent="0.25">
      <c r="A25" s="15"/>
      <c r="B25" s="17" t="s">
        <v>31</v>
      </c>
      <c r="C25" s="91">
        <v>2.0889310000000001</v>
      </c>
      <c r="D25" s="92">
        <v>2.12141</v>
      </c>
      <c r="E25" s="92">
        <v>2.1278950000000005</v>
      </c>
      <c r="F25" s="92">
        <v>2.2434859999999999</v>
      </c>
      <c r="G25" s="92">
        <v>2.3126980000000001</v>
      </c>
      <c r="H25" s="92">
        <v>2.3863729999999994</v>
      </c>
      <c r="I25" s="92">
        <v>2.4516200000000001</v>
      </c>
      <c r="J25" s="92">
        <v>2.5742409999999998</v>
      </c>
      <c r="K25" s="92">
        <v>2.6428159999999998</v>
      </c>
      <c r="L25" s="92">
        <v>2.7038500000000001</v>
      </c>
      <c r="M25" s="92">
        <v>2.8249499999999999</v>
      </c>
      <c r="N25" s="92">
        <v>2.9380080000000004</v>
      </c>
      <c r="O25" s="92">
        <v>2.957786</v>
      </c>
      <c r="P25" s="92">
        <v>2.9972660000000002</v>
      </c>
      <c r="Q25" s="92">
        <v>3.359467</v>
      </c>
      <c r="R25" s="92">
        <v>3.4496119999999997</v>
      </c>
      <c r="S25" s="92">
        <v>3.5666969988181036</v>
      </c>
      <c r="T25" s="92">
        <v>3.7415223541848079</v>
      </c>
      <c r="U25" s="92">
        <v>3.959074809536772</v>
      </c>
      <c r="V25" s="92">
        <v>4.1709128764575931</v>
      </c>
      <c r="W25" s="319">
        <v>4.3866657390138606</v>
      </c>
    </row>
    <row r="26" spans="1:23" x14ac:dyDescent="0.25">
      <c r="A26" s="15"/>
      <c r="B26" s="227" t="s">
        <v>23</v>
      </c>
      <c r="C26" s="93">
        <v>4.4936766481683321</v>
      </c>
      <c r="D26" s="94">
        <v>1.5548144002841546</v>
      </c>
      <c r="E26" s="94">
        <v>0.30569291178983438</v>
      </c>
      <c r="F26" s="94">
        <v>5.4321759297333516</v>
      </c>
      <c r="G26" s="94">
        <v>3.0850203656274333</v>
      </c>
      <c r="H26" s="94">
        <v>3.1856731834419838</v>
      </c>
      <c r="I26" s="94">
        <v>2.7341492717190885</v>
      </c>
      <c r="J26" s="94">
        <v>5.0016315742243744</v>
      </c>
      <c r="K26" s="94">
        <v>2.6638919976800901</v>
      </c>
      <c r="L26" s="94">
        <v>2.3094305468106757</v>
      </c>
      <c r="M26" s="94">
        <v>4.4787987499306459</v>
      </c>
      <c r="N26" s="94">
        <v>4.002123931397028</v>
      </c>
      <c r="O26" s="94">
        <v>0.67317720033437389</v>
      </c>
      <c r="P26" s="94">
        <v>1.3347821647678337</v>
      </c>
      <c r="Q26" s="94">
        <v>12.084379564576508</v>
      </c>
      <c r="R26" s="94">
        <v>2.6833125611890107</v>
      </c>
      <c r="S26" s="94">
        <v>3.3941498005602977</v>
      </c>
      <c r="T26" s="94">
        <v>4.9016037926584932</v>
      </c>
      <c r="U26" s="94">
        <v>5.8145437807858302</v>
      </c>
      <c r="V26" s="94">
        <v>5.3506962386903556</v>
      </c>
      <c r="W26" s="320">
        <v>5.1727971536895012</v>
      </c>
    </row>
    <row r="27" spans="1:23" s="12" customFormat="1" x14ac:dyDescent="0.25">
      <c r="A27" s="41"/>
      <c r="B27" s="16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322"/>
      <c r="T27" s="322"/>
      <c r="U27" s="322"/>
      <c r="V27" s="322"/>
      <c r="W27" s="323"/>
    </row>
    <row r="28" spans="1:23" s="12" customFormat="1" x14ac:dyDescent="0.25">
      <c r="A28" s="15"/>
      <c r="B28" s="89"/>
      <c r="C28" s="248"/>
      <c r="D28" s="228"/>
      <c r="E28" s="228"/>
      <c r="F28" s="229"/>
      <c r="G28" s="229"/>
      <c r="H28" s="229"/>
      <c r="I28" s="229"/>
      <c r="J28" s="229"/>
      <c r="K28" s="24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324"/>
    </row>
    <row r="29" spans="1:23" x14ac:dyDescent="0.25">
      <c r="A29" s="15"/>
      <c r="B29" s="4" t="s">
        <v>175</v>
      </c>
      <c r="C29" s="250"/>
      <c r="D29" s="230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325"/>
    </row>
    <row r="30" spans="1:23" x14ac:dyDescent="0.25">
      <c r="A30" s="15"/>
      <c r="B30" s="4"/>
      <c r="C30" s="250"/>
      <c r="D30" s="230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325"/>
    </row>
    <row r="31" spans="1:23" x14ac:dyDescent="0.25">
      <c r="A31" s="15"/>
      <c r="B31" s="21" t="s">
        <v>172</v>
      </c>
      <c r="C31" s="234" t="s">
        <v>4</v>
      </c>
      <c r="D31" s="235" t="s">
        <v>4</v>
      </c>
      <c r="E31" s="235" t="s">
        <v>4</v>
      </c>
      <c r="F31" s="235">
        <f>'Verejná správa'!F32+'Verejná správa'!F33</f>
        <v>1996.9297288399998</v>
      </c>
      <c r="G31" s="235">
        <f>'Verejná správa'!G32+'Verejná správa'!G33</f>
        <v>1919.9631082700002</v>
      </c>
      <c r="H31" s="235">
        <f>'Verejná správa'!H32+'Verejná správa'!H33</f>
        <v>1934.0444355099999</v>
      </c>
      <c r="I31" s="235">
        <f>'Verejná správa'!I32+'Verejná správa'!I33</f>
        <v>1896.9747779499999</v>
      </c>
      <c r="J31" s="235">
        <f>'Verejná správa'!J32+'Verejná správa'!J33</f>
        <v>4096.2634809400006</v>
      </c>
      <c r="K31" s="235">
        <f>'Verejná správa'!K32+'Verejná správa'!K33</f>
        <v>1289.3982751899998</v>
      </c>
      <c r="L31" s="235">
        <f>'Verejná správa'!L32+'Verejná správa'!L33</f>
        <v>1438.9757884800001</v>
      </c>
      <c r="M31" s="235">
        <f>'Verejná správa'!M32+'Verejná správa'!M33</f>
        <v>2068.5454288000001</v>
      </c>
      <c r="N31" s="235">
        <f>'Verejná správa'!N32+'Verejná správa'!N33</f>
        <v>2185.6188074299998</v>
      </c>
      <c r="O31" s="235">
        <f>'Verejná správa'!O32+'Verejná správa'!O33</f>
        <v>2469.3940564599998</v>
      </c>
      <c r="P31" s="235">
        <f>'Verejná správa'!P32+'Verejná správa'!P33</f>
        <v>2366.3225701700003</v>
      </c>
      <c r="Q31" s="235">
        <f>'Verejná správa'!Q32+'Verejná správa'!Q33</f>
        <v>2203.3221951699998</v>
      </c>
      <c r="R31" s="235">
        <f>'Verejná správa'!R32+'Verejná správa'!R33</f>
        <v>4906.8337154099991</v>
      </c>
      <c r="S31" s="235">
        <f>'Verejná správa'!S32+'Verejná správa'!S33</f>
        <v>2069.2000997806417</v>
      </c>
      <c r="T31" s="235">
        <f>'Verejná správa'!T32+'Verejná správa'!T33</f>
        <v>2221.1013147847975</v>
      </c>
      <c r="U31" s="235">
        <f>'Verejná správa'!U32+'Verejná správa'!U33</f>
        <v>2388.401311765333</v>
      </c>
      <c r="V31" s="235">
        <f>'Verejná správa'!V32+'Verejná správa'!V33</f>
        <v>2610.012265657625</v>
      </c>
      <c r="W31" s="326">
        <f>'Verejná správa'!W32+'Verejná správa'!W33</f>
        <v>2754.042641090859</v>
      </c>
    </row>
    <row r="32" spans="1:23" x14ac:dyDescent="0.25">
      <c r="A32" s="15"/>
      <c r="B32" s="101" t="s">
        <v>170</v>
      </c>
      <c r="C32" s="234" t="s">
        <v>4</v>
      </c>
      <c r="D32" s="235" t="s">
        <v>4</v>
      </c>
      <c r="E32" s="235" t="s">
        <v>4</v>
      </c>
      <c r="F32" s="235">
        <f>'Verejná správa'!F36+'Verejná správa'!F40</f>
        <v>927.40472384999987</v>
      </c>
      <c r="G32" s="235">
        <f>'Verejná správa'!G36+'Verejná správa'!G40</f>
        <v>913.69804933</v>
      </c>
      <c r="H32" s="235">
        <f>'Verejná správa'!H36+'Verejná správa'!H40</f>
        <v>1103.36847369</v>
      </c>
      <c r="I32" s="235">
        <f>'Verejná správa'!I36+'Verejná správa'!I40</f>
        <v>1145.9282930100001</v>
      </c>
      <c r="J32" s="235">
        <f>'Verejná správa'!J36+'Verejná správa'!J40</f>
        <v>2653.7189340700006</v>
      </c>
      <c r="K32" s="235">
        <f>'Verejná správa'!K36+'Verejná správa'!K40</f>
        <v>577.52535250000005</v>
      </c>
      <c r="L32" s="235">
        <f>'Verejná správa'!L36+'Verejná správa'!L40</f>
        <v>654.40260884000008</v>
      </c>
      <c r="M32" s="235">
        <f>'Verejná správa'!M36+'Verejná správa'!M40</f>
        <v>998.12183404999996</v>
      </c>
      <c r="N32" s="235">
        <f>'Verejná správa'!N36+'Verejná správa'!N40</f>
        <v>1019.30771439</v>
      </c>
      <c r="O32" s="235">
        <f>'Verejná správa'!O36+'Verejná správa'!O40</f>
        <v>1051.0968033300001</v>
      </c>
      <c r="P32" s="235">
        <f>'Verejná správa'!P36+'Verejná správa'!P40</f>
        <v>1059.3288283900001</v>
      </c>
      <c r="Q32" s="235">
        <f>'Verejná správa'!Q36+'Verejná správa'!Q40</f>
        <v>1228.2985848399999</v>
      </c>
      <c r="R32" s="235">
        <f>'Verejná správa'!R36+'Verejná správa'!R40</f>
        <v>2853.3430418600001</v>
      </c>
      <c r="S32" s="235">
        <f>'Verejná správa'!S36+'Verejná správa'!S40</f>
        <v>649.70107998923015</v>
      </c>
      <c r="T32" s="235">
        <f>'Verejná správa'!T36+'Verejná správa'!T40</f>
        <v>940.9953795924722</v>
      </c>
      <c r="U32" s="235">
        <f>'Verejná správa'!U36+'Verejná správa'!U40</f>
        <v>1169.6831360878846</v>
      </c>
      <c r="V32" s="235">
        <f>'Verejná správa'!V36+'Verejná správa'!V40</f>
        <v>1121.1482204884451</v>
      </c>
      <c r="W32" s="326">
        <f>'Verejná správa'!W36+'Verejná správa'!W40</f>
        <v>1337.3756995722993</v>
      </c>
    </row>
    <row r="33" spans="1:23" x14ac:dyDescent="0.25">
      <c r="A33" s="15"/>
      <c r="B33" s="101" t="s">
        <v>171</v>
      </c>
      <c r="C33" s="234" t="s">
        <v>4</v>
      </c>
      <c r="D33" s="235" t="s">
        <v>4</v>
      </c>
      <c r="E33" s="235" t="s">
        <v>4</v>
      </c>
      <c r="F33" s="235">
        <f>'Verejná správa'!F37+'Verejná správa'!F41</f>
        <v>1069.5250049900001</v>
      </c>
      <c r="G33" s="235">
        <f>'Verejná správa'!G37+'Verejná správa'!G41</f>
        <v>1006.2650589400001</v>
      </c>
      <c r="H33" s="235">
        <f>'Verejná správa'!H37+'Verejná správa'!H41</f>
        <v>830.67596182</v>
      </c>
      <c r="I33" s="235">
        <f>'Verejná správa'!I37+'Verejná správa'!I41</f>
        <v>751.0464849399998</v>
      </c>
      <c r="J33" s="235">
        <f>'Verejná správa'!J37+'Verejná správa'!J41</f>
        <v>1442.5445468699997</v>
      </c>
      <c r="K33" s="235">
        <f>'Verejná správa'!K37+'Verejná správa'!K41</f>
        <v>711.87292268999988</v>
      </c>
      <c r="L33" s="235">
        <f>'Verejná správa'!L37+'Verejná správa'!L41</f>
        <v>784.57317963999992</v>
      </c>
      <c r="M33" s="235">
        <f>'Verejná správa'!M37+'Verejná správa'!M41</f>
        <v>1070.4235947500001</v>
      </c>
      <c r="N33" s="235">
        <f>'Verejná správa'!N37+'Verejná správa'!N41</f>
        <v>1166.3110930400001</v>
      </c>
      <c r="O33" s="235">
        <f>'Verejná správa'!O37+'Verejná správa'!O41</f>
        <v>1418.2972531299997</v>
      </c>
      <c r="P33" s="235">
        <f>'Verejná správa'!P37+'Verejná správa'!P41</f>
        <v>1306.9937417799999</v>
      </c>
      <c r="Q33" s="235">
        <f>'Verejná správa'!Q37+'Verejná správa'!Q41</f>
        <v>975.02361033000011</v>
      </c>
      <c r="R33" s="235">
        <f>'Verejná správa'!R37+'Verejná správa'!R41</f>
        <v>2053.4906735499994</v>
      </c>
      <c r="S33" s="235">
        <f>'Verejná správa'!S37+'Verejná správa'!S41</f>
        <v>1419.4990197914115</v>
      </c>
      <c r="T33" s="235">
        <f>'Verejná správa'!T37+'Verejná správa'!T41</f>
        <v>1280.1059351923254</v>
      </c>
      <c r="U33" s="235">
        <f>'Verejná správa'!U37+'Verejná správa'!U41</f>
        <v>1218.7181756774485</v>
      </c>
      <c r="V33" s="235">
        <f>'Verejná správa'!V37+'Verejná správa'!V41</f>
        <v>1488.8640451691799</v>
      </c>
      <c r="W33" s="326">
        <f>'Verejná správa'!W37+'Verejná správa'!W41</f>
        <v>1416.6669415185597</v>
      </c>
    </row>
    <row r="34" spans="1:23" x14ac:dyDescent="0.25">
      <c r="A34" s="15"/>
      <c r="B34" s="102"/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326"/>
    </row>
    <row r="35" spans="1:23" x14ac:dyDescent="0.25">
      <c r="A35" s="15"/>
      <c r="B35" s="21" t="s">
        <v>173</v>
      </c>
      <c r="C35" s="234" t="s">
        <v>4</v>
      </c>
      <c r="D35" s="235" t="s">
        <v>4</v>
      </c>
      <c r="E35" s="235" t="s">
        <v>4</v>
      </c>
      <c r="F35" s="235">
        <f>'Verejná správa'!F36+'Verejná správa'!F37</f>
        <v>713.55979961999992</v>
      </c>
      <c r="G35" s="235">
        <f>'Verejná správa'!G36+'Verejná správa'!G37</f>
        <v>754.87396156000011</v>
      </c>
      <c r="H35" s="235">
        <f>'Verejná správa'!H36+'Verejná správa'!H37</f>
        <v>829.9633594899999</v>
      </c>
      <c r="I35" s="235">
        <f>'Verejná správa'!I36+'Verejná správa'!I37</f>
        <v>821.80890164999994</v>
      </c>
      <c r="J35" s="235">
        <f>'Verejná správa'!J36+'Verejná správa'!J37</f>
        <v>1279.72196998</v>
      </c>
      <c r="K35" s="235">
        <f>'Verejná správa'!K36+'Verejná správa'!K37</f>
        <v>928.51191842999992</v>
      </c>
      <c r="L35" s="235">
        <f>'Verejná správa'!L36+'Verejná správa'!L37</f>
        <v>894.16106428000001</v>
      </c>
      <c r="M35" s="235">
        <f>'Verejná správa'!M36+'Verejná správa'!M37</f>
        <v>1060.47766409</v>
      </c>
      <c r="N35" s="235">
        <f>'Verejná správa'!N36+'Verejná správa'!N37</f>
        <v>1239.5783225099999</v>
      </c>
      <c r="O35" s="235">
        <f>'Verejná správa'!O36+'Verejná správa'!O37</f>
        <v>1569.26203661</v>
      </c>
      <c r="P35" s="235">
        <f>'Verejná správa'!P36+'Verejná správa'!P37</f>
        <v>1608.81410611</v>
      </c>
      <c r="Q35" s="235">
        <f>'Verejná správa'!Q36+'Verejná správa'!Q37</f>
        <v>1308.34824854</v>
      </c>
      <c r="R35" s="235">
        <f>'Verejná správa'!R36+'Verejná správa'!R37</f>
        <v>2460.7613620299994</v>
      </c>
      <c r="S35" s="235">
        <f>'Verejná správa'!S36+'Verejná správa'!S37</f>
        <v>1421.275244531784</v>
      </c>
      <c r="T35" s="235">
        <f>'Verejná správa'!T36+'Verejná správa'!T37</f>
        <v>1193.4408004058009</v>
      </c>
      <c r="U35" s="235">
        <f>'Verejná správa'!U36+'Verejná správa'!U37</f>
        <v>1228.3565989039803</v>
      </c>
      <c r="V35" s="235">
        <f>'Verejná správa'!V36+'Verejná správa'!V37</f>
        <v>1579.1783175919145</v>
      </c>
      <c r="W35" s="326">
        <f>'Verejná správa'!W36+'Verejná správa'!W37</f>
        <v>1777.2352087813738</v>
      </c>
    </row>
    <row r="36" spans="1:23" x14ac:dyDescent="0.25">
      <c r="A36" s="15"/>
      <c r="B36" s="101" t="s">
        <v>170</v>
      </c>
      <c r="C36" s="234" t="s">
        <v>4</v>
      </c>
      <c r="D36" s="235" t="s">
        <v>4</v>
      </c>
      <c r="E36" s="235" t="s">
        <v>4</v>
      </c>
      <c r="F36" s="235">
        <v>145.70809191000001</v>
      </c>
      <c r="G36" s="235">
        <v>170.38005935999999</v>
      </c>
      <c r="H36" s="235">
        <v>242.75551082999996</v>
      </c>
      <c r="I36" s="235">
        <v>310.03753741000003</v>
      </c>
      <c r="J36" s="235">
        <v>649.43352173000017</v>
      </c>
      <c r="K36" s="235">
        <v>289.46364584999998</v>
      </c>
      <c r="L36" s="235">
        <v>221.15885648000003</v>
      </c>
      <c r="M36" s="235">
        <v>261.57906390999995</v>
      </c>
      <c r="N36" s="235">
        <v>404.95861369000005</v>
      </c>
      <c r="O36" s="235">
        <v>434.14015146000008</v>
      </c>
      <c r="P36" s="235">
        <v>495.53063764000001</v>
      </c>
      <c r="Q36" s="235">
        <v>551.69860327999993</v>
      </c>
      <c r="R36" s="235">
        <v>848.44682917</v>
      </c>
      <c r="S36" s="235">
        <v>218.82693211388695</v>
      </c>
      <c r="T36" s="235">
        <v>273.2935605765424</v>
      </c>
      <c r="U36" s="235">
        <v>370.81866578065433</v>
      </c>
      <c r="V36" s="235">
        <v>432.73536403564424</v>
      </c>
      <c r="W36" s="326">
        <v>607.91681908284556</v>
      </c>
    </row>
    <row r="37" spans="1:23" x14ac:dyDescent="0.25">
      <c r="A37" s="15"/>
      <c r="B37" s="101" t="s">
        <v>171</v>
      </c>
      <c r="C37" s="234" t="s">
        <v>4</v>
      </c>
      <c r="D37" s="235" t="s">
        <v>4</v>
      </c>
      <c r="E37" s="235" t="s">
        <v>4</v>
      </c>
      <c r="F37" s="235">
        <v>567.85170770999991</v>
      </c>
      <c r="G37" s="235">
        <v>584.49390220000009</v>
      </c>
      <c r="H37" s="235">
        <v>587.20784865999997</v>
      </c>
      <c r="I37" s="235">
        <v>511.77136423999991</v>
      </c>
      <c r="J37" s="235">
        <v>630.28844824999987</v>
      </c>
      <c r="K37" s="235">
        <v>639.04827257999989</v>
      </c>
      <c r="L37" s="235">
        <v>673.00220779999995</v>
      </c>
      <c r="M37" s="235">
        <v>798.89860018000013</v>
      </c>
      <c r="N37" s="235">
        <v>834.61970881999991</v>
      </c>
      <c r="O37" s="235">
        <v>1135.1218851499998</v>
      </c>
      <c r="P37" s="235">
        <v>1113.2834684699999</v>
      </c>
      <c r="Q37" s="235">
        <v>756.64964525999994</v>
      </c>
      <c r="R37" s="235">
        <v>1612.3145328599994</v>
      </c>
      <c r="S37" s="235">
        <v>1202.4483124178971</v>
      </c>
      <c r="T37" s="235">
        <v>920.14723982925841</v>
      </c>
      <c r="U37" s="235">
        <v>857.53793312332596</v>
      </c>
      <c r="V37" s="235">
        <v>1146.4429535562704</v>
      </c>
      <c r="W37" s="326">
        <v>1169.3183896985281</v>
      </c>
    </row>
    <row r="38" spans="1:23" x14ac:dyDescent="0.25">
      <c r="A38" s="15"/>
      <c r="B38" s="102"/>
      <c r="C38" s="234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326"/>
    </row>
    <row r="39" spans="1:23" x14ac:dyDescent="0.25">
      <c r="A39" s="15"/>
      <c r="B39" s="21" t="s">
        <v>174</v>
      </c>
      <c r="C39" s="234" t="s">
        <v>4</v>
      </c>
      <c r="D39" s="235" t="s">
        <v>4</v>
      </c>
      <c r="E39" s="235" t="s">
        <v>4</v>
      </c>
      <c r="F39" s="235">
        <f>'Verejná správa'!F40+'Verejná správa'!F41</f>
        <v>1283.3699292199999</v>
      </c>
      <c r="G39" s="235">
        <f>'Verejná správa'!G40+'Verejná správa'!G41</f>
        <v>1165.08914671</v>
      </c>
      <c r="H39" s="235">
        <f>'Verejná správa'!H40+'Verejná správa'!H41</f>
        <v>1104.08107602</v>
      </c>
      <c r="I39" s="235">
        <f>'Verejná správa'!I40+'Verejná správa'!I41</f>
        <v>1075.1658763</v>
      </c>
      <c r="J39" s="235">
        <f>'Verejná správa'!J40+'Verejná správa'!J41</f>
        <v>2816.5415109599999</v>
      </c>
      <c r="K39" s="235">
        <f>'Verejná správa'!K40+'Verejná správa'!K41</f>
        <v>360.88635676000001</v>
      </c>
      <c r="L39" s="235">
        <f>'Verejná správa'!L40+'Verejná správa'!L41</f>
        <v>544.81472420000011</v>
      </c>
      <c r="M39" s="235">
        <f>'Verejná správa'!M40+'Verejná správa'!M41</f>
        <v>1008.06776471</v>
      </c>
      <c r="N39" s="235">
        <f>'Verejná správa'!N40+'Verejná správa'!N41</f>
        <v>946.04048491999993</v>
      </c>
      <c r="O39" s="235">
        <f>'Verejná správa'!O40+'Verejná správa'!O41</f>
        <v>900.13201985000001</v>
      </c>
      <c r="P39" s="235">
        <f>'Verejná správa'!P40+'Verejná správa'!P41</f>
        <v>757.50846406000005</v>
      </c>
      <c r="Q39" s="235">
        <f>'Verejná správa'!Q40+'Verejná správa'!Q41</f>
        <v>894.97394663000011</v>
      </c>
      <c r="R39" s="235">
        <f>'Verejná správa'!R40+'Verejná správa'!R41</f>
        <v>2446.0723533800001</v>
      </c>
      <c r="S39" s="235">
        <f>'Verejná správa'!S40+'Verejná správa'!S41</f>
        <v>647.92485524885751</v>
      </c>
      <c r="T39" s="235">
        <f>'Verejná správa'!T40+'Verejná správa'!T41</f>
        <v>1027.6605143789968</v>
      </c>
      <c r="U39" s="235">
        <f>'Verejná správa'!U40+'Verejná správa'!U41</f>
        <v>1160.0447128613528</v>
      </c>
      <c r="V39" s="235">
        <f>'Verejná správa'!V40+'Verejná správa'!V41</f>
        <v>1030.8339480657105</v>
      </c>
      <c r="W39" s="326">
        <f>'Verejná správa'!W40+'Verejná správa'!W41</f>
        <v>976.80743230948542</v>
      </c>
    </row>
    <row r="40" spans="1:23" x14ac:dyDescent="0.25">
      <c r="A40" s="15"/>
      <c r="B40" s="101" t="s">
        <v>170</v>
      </c>
      <c r="C40" s="234" t="s">
        <v>4</v>
      </c>
      <c r="D40" s="235" t="s">
        <v>4</v>
      </c>
      <c r="E40" s="235" t="s">
        <v>4</v>
      </c>
      <c r="F40" s="235">
        <v>781.69663193999986</v>
      </c>
      <c r="G40" s="235">
        <v>743.31798996999999</v>
      </c>
      <c r="H40" s="235">
        <v>860.61296285999993</v>
      </c>
      <c r="I40" s="235">
        <v>835.89075560000003</v>
      </c>
      <c r="J40" s="235">
        <v>2004.2854123400002</v>
      </c>
      <c r="K40" s="235">
        <v>288.06170665000002</v>
      </c>
      <c r="L40" s="235">
        <v>433.24375236000009</v>
      </c>
      <c r="M40" s="235">
        <v>736.54277014000002</v>
      </c>
      <c r="N40" s="235">
        <v>614.34910069999989</v>
      </c>
      <c r="O40" s="235">
        <v>616.95665186999997</v>
      </c>
      <c r="P40" s="235">
        <v>563.79819075</v>
      </c>
      <c r="Q40" s="235">
        <v>676.59998155999995</v>
      </c>
      <c r="R40" s="235">
        <v>2004.8962126900001</v>
      </c>
      <c r="S40" s="235">
        <v>430.87414787534323</v>
      </c>
      <c r="T40" s="235">
        <v>667.7018190159298</v>
      </c>
      <c r="U40" s="235">
        <v>798.86447030723014</v>
      </c>
      <c r="V40" s="235">
        <v>688.41285645280084</v>
      </c>
      <c r="W40" s="326">
        <v>729.45888048945369</v>
      </c>
    </row>
    <row r="41" spans="1:23" x14ac:dyDescent="0.25">
      <c r="A41" s="15"/>
      <c r="B41" s="101" t="s">
        <v>171</v>
      </c>
      <c r="C41" s="234" t="s">
        <v>4</v>
      </c>
      <c r="D41" s="235" t="s">
        <v>4</v>
      </c>
      <c r="E41" s="235" t="s">
        <v>4</v>
      </c>
      <c r="F41" s="235">
        <v>501.67329728000004</v>
      </c>
      <c r="G41" s="235">
        <v>421.77115674000004</v>
      </c>
      <c r="H41" s="235">
        <v>243.46811316000003</v>
      </c>
      <c r="I41" s="235">
        <v>239.27512069999995</v>
      </c>
      <c r="J41" s="235">
        <v>812.25609861999988</v>
      </c>
      <c r="K41" s="235">
        <v>72.824650109999993</v>
      </c>
      <c r="L41" s="235">
        <v>111.57097184000001</v>
      </c>
      <c r="M41" s="235">
        <v>271.52499456999999</v>
      </c>
      <c r="N41" s="235">
        <v>331.69138422000009</v>
      </c>
      <c r="O41" s="235">
        <v>283.17536797999998</v>
      </c>
      <c r="P41" s="235">
        <v>193.71027330999999</v>
      </c>
      <c r="Q41" s="235">
        <v>218.37396507000017</v>
      </c>
      <c r="R41" s="235">
        <v>441.17614068999995</v>
      </c>
      <c r="S41" s="235">
        <v>217.05070737351434</v>
      </c>
      <c r="T41" s="235">
        <v>359.95869536306702</v>
      </c>
      <c r="U41" s="235">
        <v>361.18024255412251</v>
      </c>
      <c r="V41" s="235">
        <v>342.42109161290966</v>
      </c>
      <c r="W41" s="326">
        <v>247.34855182003173</v>
      </c>
    </row>
    <row r="42" spans="1:23" x14ac:dyDescent="0.25">
      <c r="A42" s="41"/>
      <c r="B42" s="40"/>
      <c r="C42" s="236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8"/>
    </row>
    <row r="43" spans="1:23" x14ac:dyDescent="0.25">
      <c r="A43" s="15"/>
      <c r="B43" s="89"/>
      <c r="C43" s="248"/>
      <c r="D43" s="228"/>
      <c r="E43" s="228"/>
      <c r="F43" s="229"/>
      <c r="G43" s="229"/>
      <c r="H43" s="229"/>
      <c r="I43" s="229"/>
      <c r="J43" s="229"/>
      <c r="K43" s="24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324"/>
    </row>
    <row r="44" spans="1:23" x14ac:dyDescent="0.25">
      <c r="A44" s="15"/>
      <c r="B44" s="4" t="s">
        <v>209</v>
      </c>
      <c r="C44" s="250"/>
      <c r="D44" s="230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325"/>
    </row>
    <row r="45" spans="1:23" x14ac:dyDescent="0.25">
      <c r="A45" s="15"/>
      <c r="B45" s="4"/>
      <c r="C45" s="250"/>
      <c r="D45" s="230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325"/>
    </row>
    <row r="46" spans="1:23" x14ac:dyDescent="0.25">
      <c r="A46" s="15"/>
      <c r="B46" s="21" t="s">
        <v>172</v>
      </c>
      <c r="C46" s="234" t="s">
        <v>4</v>
      </c>
      <c r="D46" s="235" t="s">
        <v>4</v>
      </c>
      <c r="E46" s="235" t="s">
        <v>4</v>
      </c>
      <c r="F46" s="235" t="s">
        <v>4</v>
      </c>
      <c r="G46" s="235" t="s">
        <v>4</v>
      </c>
      <c r="H46" s="235" t="s">
        <v>4</v>
      </c>
      <c r="I46" s="235" t="s">
        <v>4</v>
      </c>
      <c r="J46" s="235" t="s">
        <v>4</v>
      </c>
      <c r="K46" s="235" t="s">
        <v>4</v>
      </c>
      <c r="L46" s="235" t="s">
        <v>4</v>
      </c>
      <c r="M46" s="235" t="s">
        <v>4</v>
      </c>
      <c r="N46" s="235" t="s">
        <v>4</v>
      </c>
      <c r="O46" s="235" t="s">
        <v>4</v>
      </c>
      <c r="P46" s="235" t="s">
        <v>4</v>
      </c>
      <c r="Q46" s="235">
        <f>Q47+Q48</f>
        <v>409.16733254999997</v>
      </c>
      <c r="R46" s="235">
        <f t="shared" ref="R46:V46" si="0">R47+R48</f>
        <v>731.27753898000014</v>
      </c>
      <c r="S46" s="235">
        <f t="shared" si="0"/>
        <v>327.12046613598579</v>
      </c>
      <c r="T46" s="235">
        <f t="shared" si="0"/>
        <v>561.91158760182043</v>
      </c>
      <c r="U46" s="235">
        <f t="shared" si="0"/>
        <v>613.30298329249104</v>
      </c>
      <c r="V46" s="235">
        <f t="shared" si="0"/>
        <v>695.07021100781492</v>
      </c>
      <c r="W46" s="326">
        <f t="shared" ref="W46" si="1">W47+W48</f>
        <v>739.72673063274817</v>
      </c>
    </row>
    <row r="47" spans="1:23" x14ac:dyDescent="0.25">
      <c r="A47" s="15"/>
      <c r="B47" s="101" t="s">
        <v>170</v>
      </c>
      <c r="C47" s="234" t="s">
        <v>4</v>
      </c>
      <c r="D47" s="235" t="s">
        <v>4</v>
      </c>
      <c r="E47" s="235" t="s">
        <v>4</v>
      </c>
      <c r="F47" s="235" t="s">
        <v>4</v>
      </c>
      <c r="G47" s="235" t="s">
        <v>4</v>
      </c>
      <c r="H47" s="235" t="s">
        <v>4</v>
      </c>
      <c r="I47" s="235" t="s">
        <v>4</v>
      </c>
      <c r="J47" s="235" t="s">
        <v>4</v>
      </c>
      <c r="K47" s="235" t="s">
        <v>4</v>
      </c>
      <c r="L47" s="235" t="s">
        <v>4</v>
      </c>
      <c r="M47" s="235" t="s">
        <v>4</v>
      </c>
      <c r="N47" s="235" t="s">
        <v>4</v>
      </c>
      <c r="O47" s="235" t="s">
        <v>4</v>
      </c>
      <c r="P47" s="235" t="s">
        <v>4</v>
      </c>
      <c r="Q47" s="235">
        <f>Q51+Q55</f>
        <v>261.90187479999997</v>
      </c>
      <c r="R47" s="235">
        <f t="shared" ref="R47:W47" si="2">R51+R55</f>
        <v>490.70166513000004</v>
      </c>
      <c r="S47" s="235">
        <f t="shared" si="2"/>
        <v>197.90728321698614</v>
      </c>
      <c r="T47" s="235">
        <f t="shared" si="2"/>
        <v>295.81946344346602</v>
      </c>
      <c r="U47" s="235">
        <f t="shared" si="2"/>
        <v>368.92346800847122</v>
      </c>
      <c r="V47" s="235">
        <f t="shared" si="2"/>
        <v>353.96322880993705</v>
      </c>
      <c r="W47" s="326">
        <f t="shared" si="2"/>
        <v>421.02010869150718</v>
      </c>
    </row>
    <row r="48" spans="1:23" x14ac:dyDescent="0.25">
      <c r="A48" s="15"/>
      <c r="B48" s="101" t="s">
        <v>171</v>
      </c>
      <c r="C48" s="234" t="s">
        <v>4</v>
      </c>
      <c r="D48" s="235" t="s">
        <v>4</v>
      </c>
      <c r="E48" s="235" t="s">
        <v>4</v>
      </c>
      <c r="F48" s="235" t="s">
        <v>4</v>
      </c>
      <c r="G48" s="235" t="s">
        <v>4</v>
      </c>
      <c r="H48" s="235" t="s">
        <v>4</v>
      </c>
      <c r="I48" s="235" t="s">
        <v>4</v>
      </c>
      <c r="J48" s="235" t="s">
        <v>4</v>
      </c>
      <c r="K48" s="235" t="s">
        <v>4</v>
      </c>
      <c r="L48" s="235" t="s">
        <v>4</v>
      </c>
      <c r="M48" s="235" t="s">
        <v>4</v>
      </c>
      <c r="N48" s="235" t="s">
        <v>4</v>
      </c>
      <c r="O48" s="235" t="s">
        <v>4</v>
      </c>
      <c r="P48" s="235" t="s">
        <v>4</v>
      </c>
      <c r="Q48" s="235">
        <f>Q52+Q56</f>
        <v>147.26545775</v>
      </c>
      <c r="R48" s="235">
        <f t="shared" ref="R48:W48" si="3">R52+R56</f>
        <v>240.57587385000005</v>
      </c>
      <c r="S48" s="235">
        <f t="shared" si="3"/>
        <v>129.21318291899962</v>
      </c>
      <c r="T48" s="235">
        <f t="shared" si="3"/>
        <v>266.09212415835441</v>
      </c>
      <c r="U48" s="235">
        <f t="shared" si="3"/>
        <v>244.37951528401985</v>
      </c>
      <c r="V48" s="235">
        <f t="shared" si="3"/>
        <v>341.10698219787787</v>
      </c>
      <c r="W48" s="326">
        <f t="shared" si="3"/>
        <v>318.706621941241</v>
      </c>
    </row>
    <row r="49" spans="1:23" x14ac:dyDescent="0.25">
      <c r="A49" s="15"/>
      <c r="B49" s="102"/>
      <c r="C49" s="234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326"/>
    </row>
    <row r="50" spans="1:23" x14ac:dyDescent="0.25">
      <c r="A50" s="15"/>
      <c r="B50" s="21" t="s">
        <v>173</v>
      </c>
      <c r="C50" s="234" t="s">
        <v>4</v>
      </c>
      <c r="D50" s="235" t="s">
        <v>4</v>
      </c>
      <c r="E50" s="235" t="s">
        <v>4</v>
      </c>
      <c r="F50" s="235" t="s">
        <v>4</v>
      </c>
      <c r="G50" s="235" t="s">
        <v>4</v>
      </c>
      <c r="H50" s="235" t="s">
        <v>4</v>
      </c>
      <c r="I50" s="235" t="s">
        <v>4</v>
      </c>
      <c r="J50" s="235" t="s">
        <v>4</v>
      </c>
      <c r="K50" s="235" t="s">
        <v>4</v>
      </c>
      <c r="L50" s="235" t="s">
        <v>4</v>
      </c>
      <c r="M50" s="235" t="s">
        <v>4</v>
      </c>
      <c r="N50" s="235" t="s">
        <v>4</v>
      </c>
      <c r="O50" s="235" t="s">
        <v>4</v>
      </c>
      <c r="P50" s="235" t="s">
        <v>4</v>
      </c>
      <c r="Q50" s="235">
        <f>Q51+Q52</f>
        <v>247.15842768999997</v>
      </c>
      <c r="R50" s="235">
        <f t="shared" ref="R50" si="4">R51+R52</f>
        <v>325.34282569000004</v>
      </c>
      <c r="S50" s="235">
        <f t="shared" ref="S50" si="5">S51+S52</f>
        <v>158.62413891349095</v>
      </c>
      <c r="T50" s="235">
        <f t="shared" ref="T50" si="6">T51+T52</f>
        <v>247.60368964409946</v>
      </c>
      <c r="U50" s="235">
        <f t="shared" ref="U50" si="7">U51+U52</f>
        <v>251.26797381701346</v>
      </c>
      <c r="V50" s="235">
        <f t="shared" ref="V50:W50" si="8">V51+V52</f>
        <v>372.8452734954252</v>
      </c>
      <c r="W50" s="326">
        <f t="shared" si="8"/>
        <v>434.02996282225638</v>
      </c>
    </row>
    <row r="51" spans="1:23" x14ac:dyDescent="0.25">
      <c r="A51" s="15"/>
      <c r="B51" s="101" t="s">
        <v>170</v>
      </c>
      <c r="C51" s="234" t="s">
        <v>4</v>
      </c>
      <c r="D51" s="235" t="s">
        <v>4</v>
      </c>
      <c r="E51" s="235" t="s">
        <v>4</v>
      </c>
      <c r="F51" s="235" t="s">
        <v>4</v>
      </c>
      <c r="G51" s="235" t="s">
        <v>4</v>
      </c>
      <c r="H51" s="235" t="s">
        <v>4</v>
      </c>
      <c r="I51" s="235" t="s">
        <v>4</v>
      </c>
      <c r="J51" s="235" t="s">
        <v>4</v>
      </c>
      <c r="K51" s="235" t="s">
        <v>4</v>
      </c>
      <c r="L51" s="235" t="s">
        <v>4</v>
      </c>
      <c r="M51" s="235" t="s">
        <v>4</v>
      </c>
      <c r="N51" s="235" t="s">
        <v>4</v>
      </c>
      <c r="O51" s="235" t="s">
        <v>4</v>
      </c>
      <c r="P51" s="235" t="s">
        <v>4</v>
      </c>
      <c r="Q51" s="235">
        <v>121.47096533</v>
      </c>
      <c r="R51" s="235">
        <v>118.79751171999999</v>
      </c>
      <c r="S51" s="235">
        <v>59.802459159685192</v>
      </c>
      <c r="T51" s="235">
        <v>88.206950455940529</v>
      </c>
      <c r="U51" s="235">
        <v>118.97843414988024</v>
      </c>
      <c r="V51" s="235">
        <v>138.00707663499406</v>
      </c>
      <c r="W51" s="326">
        <v>192.16276123091166</v>
      </c>
    </row>
    <row r="52" spans="1:23" x14ac:dyDescent="0.25">
      <c r="A52" s="15"/>
      <c r="B52" s="101" t="s">
        <v>171</v>
      </c>
      <c r="C52" s="234" t="s">
        <v>4</v>
      </c>
      <c r="D52" s="235" t="s">
        <v>4</v>
      </c>
      <c r="E52" s="235" t="s">
        <v>4</v>
      </c>
      <c r="F52" s="235" t="s">
        <v>4</v>
      </c>
      <c r="G52" s="235" t="s">
        <v>4</v>
      </c>
      <c r="H52" s="235" t="s">
        <v>4</v>
      </c>
      <c r="I52" s="235" t="s">
        <v>4</v>
      </c>
      <c r="J52" s="235" t="s">
        <v>4</v>
      </c>
      <c r="K52" s="235" t="s">
        <v>4</v>
      </c>
      <c r="L52" s="235" t="s">
        <v>4</v>
      </c>
      <c r="M52" s="235" t="s">
        <v>4</v>
      </c>
      <c r="N52" s="235" t="s">
        <v>4</v>
      </c>
      <c r="O52" s="235" t="s">
        <v>4</v>
      </c>
      <c r="P52" s="235" t="s">
        <v>4</v>
      </c>
      <c r="Q52" s="235">
        <v>125.68746235999997</v>
      </c>
      <c r="R52" s="235">
        <v>206.54531397000002</v>
      </c>
      <c r="S52" s="235">
        <v>98.821679753805753</v>
      </c>
      <c r="T52" s="235">
        <v>159.39673918815893</v>
      </c>
      <c r="U52" s="235">
        <v>132.2895396671332</v>
      </c>
      <c r="V52" s="235">
        <v>234.83819686043117</v>
      </c>
      <c r="W52" s="326">
        <v>241.86720159134472</v>
      </c>
    </row>
    <row r="53" spans="1:23" x14ac:dyDescent="0.25">
      <c r="A53" s="15"/>
      <c r="B53" s="102"/>
      <c r="C53" s="234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326"/>
    </row>
    <row r="54" spans="1:23" x14ac:dyDescent="0.25">
      <c r="A54" s="15"/>
      <c r="B54" s="21" t="s">
        <v>174</v>
      </c>
      <c r="C54" s="234" t="s">
        <v>4</v>
      </c>
      <c r="D54" s="235" t="s">
        <v>4</v>
      </c>
      <c r="E54" s="235" t="s">
        <v>4</v>
      </c>
      <c r="F54" s="235" t="s">
        <v>4</v>
      </c>
      <c r="G54" s="235" t="s">
        <v>4</v>
      </c>
      <c r="H54" s="235" t="s">
        <v>4</v>
      </c>
      <c r="I54" s="235" t="s">
        <v>4</v>
      </c>
      <c r="J54" s="235" t="s">
        <v>4</v>
      </c>
      <c r="K54" s="235" t="s">
        <v>4</v>
      </c>
      <c r="L54" s="235" t="s">
        <v>4</v>
      </c>
      <c r="M54" s="235" t="s">
        <v>4</v>
      </c>
      <c r="N54" s="235" t="s">
        <v>4</v>
      </c>
      <c r="O54" s="235" t="s">
        <v>4</v>
      </c>
      <c r="P54" s="235" t="s">
        <v>4</v>
      </c>
      <c r="Q54" s="235">
        <f>Q55+Q56</f>
        <v>162.00890486000003</v>
      </c>
      <c r="R54" s="235">
        <f t="shared" ref="R54" si="9">R55+R56</f>
        <v>405.9347132900001</v>
      </c>
      <c r="S54" s="235">
        <f t="shared" ref="S54" si="10">S55+S56</f>
        <v>168.49632722249481</v>
      </c>
      <c r="T54" s="235">
        <f t="shared" ref="T54" si="11">T55+T56</f>
        <v>314.30789795772091</v>
      </c>
      <c r="U54" s="235">
        <f t="shared" ref="U54" si="12">U55+U56</f>
        <v>362.03500947547764</v>
      </c>
      <c r="V54" s="235">
        <f t="shared" ref="V54:W54" si="13">V55+V56</f>
        <v>322.22493751238972</v>
      </c>
      <c r="W54" s="326">
        <f t="shared" si="13"/>
        <v>305.69676781049179</v>
      </c>
    </row>
    <row r="55" spans="1:23" x14ac:dyDescent="0.25">
      <c r="A55" s="15"/>
      <c r="B55" s="101" t="s">
        <v>170</v>
      </c>
      <c r="C55" s="234" t="s">
        <v>4</v>
      </c>
      <c r="D55" s="235" t="s">
        <v>4</v>
      </c>
      <c r="E55" s="235" t="s">
        <v>4</v>
      </c>
      <c r="F55" s="235" t="s">
        <v>4</v>
      </c>
      <c r="G55" s="235" t="s">
        <v>4</v>
      </c>
      <c r="H55" s="235" t="s">
        <v>4</v>
      </c>
      <c r="I55" s="235" t="s">
        <v>4</v>
      </c>
      <c r="J55" s="235" t="s">
        <v>4</v>
      </c>
      <c r="K55" s="235" t="s">
        <v>4</v>
      </c>
      <c r="L55" s="235" t="s">
        <v>4</v>
      </c>
      <c r="M55" s="235" t="s">
        <v>4</v>
      </c>
      <c r="N55" s="235" t="s">
        <v>4</v>
      </c>
      <c r="O55" s="235" t="s">
        <v>4</v>
      </c>
      <c r="P55" s="235" t="s">
        <v>4</v>
      </c>
      <c r="Q55" s="235">
        <v>140.43090946999999</v>
      </c>
      <c r="R55" s="235">
        <v>371.90415341000005</v>
      </c>
      <c r="S55" s="235">
        <v>138.10482405730096</v>
      </c>
      <c r="T55" s="235">
        <v>207.61251298752546</v>
      </c>
      <c r="U55" s="235">
        <v>249.94503385859099</v>
      </c>
      <c r="V55" s="235">
        <v>215.95615217494301</v>
      </c>
      <c r="W55" s="326">
        <v>228.85734746059552</v>
      </c>
    </row>
    <row r="56" spans="1:23" x14ac:dyDescent="0.25">
      <c r="A56" s="15"/>
      <c r="B56" s="101" t="s">
        <v>171</v>
      </c>
      <c r="C56" s="234" t="s">
        <v>4</v>
      </c>
      <c r="D56" s="235" t="s">
        <v>4</v>
      </c>
      <c r="E56" s="235" t="s">
        <v>4</v>
      </c>
      <c r="F56" s="235" t="s">
        <v>4</v>
      </c>
      <c r="G56" s="235" t="s">
        <v>4</v>
      </c>
      <c r="H56" s="235" t="s">
        <v>4</v>
      </c>
      <c r="I56" s="235" t="s">
        <v>4</v>
      </c>
      <c r="J56" s="235" t="s">
        <v>4</v>
      </c>
      <c r="K56" s="235" t="s">
        <v>4</v>
      </c>
      <c r="L56" s="235" t="s">
        <v>4</v>
      </c>
      <c r="M56" s="235" t="s">
        <v>4</v>
      </c>
      <c r="N56" s="235" t="s">
        <v>4</v>
      </c>
      <c r="O56" s="235" t="s">
        <v>4</v>
      </c>
      <c r="P56" s="235" t="s">
        <v>4</v>
      </c>
      <c r="Q56" s="235">
        <v>21.577995390000037</v>
      </c>
      <c r="R56" s="235">
        <v>34.030559880000027</v>
      </c>
      <c r="S56" s="235">
        <v>30.391503165193868</v>
      </c>
      <c r="T56" s="235">
        <v>106.69538497019546</v>
      </c>
      <c r="U56" s="235">
        <v>112.08997561688665</v>
      </c>
      <c r="V56" s="235">
        <v>106.26878533744672</v>
      </c>
      <c r="W56" s="326">
        <v>76.839420349896301</v>
      </c>
    </row>
    <row r="57" spans="1:23" x14ac:dyDescent="0.25">
      <c r="A57" s="41"/>
      <c r="B57" s="40"/>
      <c r="C57" s="236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8"/>
    </row>
    <row r="58" spans="1:23" x14ac:dyDescent="0.25">
      <c r="A58" s="15"/>
      <c r="B58" s="89"/>
      <c r="C58" s="248"/>
      <c r="D58" s="228"/>
      <c r="E58" s="228"/>
      <c r="F58" s="229"/>
      <c r="G58" s="229"/>
      <c r="H58" s="229"/>
      <c r="I58" s="229"/>
      <c r="J58" s="229"/>
      <c r="K58" s="24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324"/>
    </row>
    <row r="59" spans="1:23" x14ac:dyDescent="0.25">
      <c r="A59" s="15"/>
      <c r="B59" s="4" t="s">
        <v>210</v>
      </c>
      <c r="C59" s="250"/>
      <c r="D59" s="230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325"/>
    </row>
    <row r="60" spans="1:23" x14ac:dyDescent="0.25">
      <c r="A60" s="15"/>
      <c r="B60" s="4"/>
      <c r="C60" s="250"/>
      <c r="D60" s="230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325"/>
    </row>
    <row r="61" spans="1:23" x14ac:dyDescent="0.25">
      <c r="A61" s="15"/>
      <c r="B61" s="21" t="s">
        <v>211</v>
      </c>
      <c r="C61" s="234" t="s">
        <v>4</v>
      </c>
      <c r="D61" s="235" t="s">
        <v>4</v>
      </c>
      <c r="E61" s="235" t="s">
        <v>4</v>
      </c>
      <c r="F61" s="235" t="s">
        <v>4</v>
      </c>
      <c r="G61" s="235" t="s">
        <v>4</v>
      </c>
      <c r="H61" s="235" t="s">
        <v>4</v>
      </c>
      <c r="I61" s="235" t="s">
        <v>4</v>
      </c>
      <c r="J61" s="235" t="s">
        <v>4</v>
      </c>
      <c r="K61" s="235" t="s">
        <v>4</v>
      </c>
      <c r="L61" s="235" t="s">
        <v>4</v>
      </c>
      <c r="M61" s="235" t="s">
        <v>4</v>
      </c>
      <c r="N61" s="235" t="s">
        <v>4</v>
      </c>
      <c r="O61" s="235" t="s">
        <v>4</v>
      </c>
      <c r="P61" s="235">
        <v>3.6212015009999998</v>
      </c>
      <c r="Q61" s="235">
        <v>26.722366662999999</v>
      </c>
      <c r="R61" s="235">
        <v>38.462806089639493</v>
      </c>
      <c r="S61" s="235">
        <v>138.33442285177364</v>
      </c>
      <c r="T61" s="235">
        <v>151.62536509093883</v>
      </c>
      <c r="U61" s="235">
        <v>63.68141864402358</v>
      </c>
      <c r="V61" s="235" t="s">
        <v>4</v>
      </c>
      <c r="W61" s="326" t="s">
        <v>4</v>
      </c>
    </row>
    <row r="62" spans="1:23" x14ac:dyDescent="0.25">
      <c r="A62" s="15"/>
      <c r="B62" s="101" t="s">
        <v>212</v>
      </c>
      <c r="C62" s="234" t="s">
        <v>4</v>
      </c>
      <c r="D62" s="235" t="s">
        <v>4</v>
      </c>
      <c r="E62" s="235" t="s">
        <v>4</v>
      </c>
      <c r="F62" s="235" t="s">
        <v>4</v>
      </c>
      <c r="G62" s="235" t="s">
        <v>4</v>
      </c>
      <c r="H62" s="235" t="s">
        <v>4</v>
      </c>
      <c r="I62" s="235" t="s">
        <v>4</v>
      </c>
      <c r="J62" s="235" t="s">
        <v>4</v>
      </c>
      <c r="K62" s="235" t="s">
        <v>4</v>
      </c>
      <c r="L62" s="235" t="s">
        <v>4</v>
      </c>
      <c r="M62" s="235" t="s">
        <v>4</v>
      </c>
      <c r="N62" s="235" t="s">
        <v>4</v>
      </c>
      <c r="O62" s="235" t="s">
        <v>4</v>
      </c>
      <c r="P62" s="235">
        <v>1.7810778963322473</v>
      </c>
      <c r="Q62" s="235">
        <v>15.317718010927411</v>
      </c>
      <c r="R62" s="235">
        <v>26.705594015372402</v>
      </c>
      <c r="S62" s="235">
        <v>105.79294695289062</v>
      </c>
      <c r="T62" s="235">
        <v>104.3240102709654</v>
      </c>
      <c r="U62" s="235">
        <v>34.00399822725096</v>
      </c>
      <c r="V62" s="235" t="s">
        <v>4</v>
      </c>
      <c r="W62" s="326" t="s">
        <v>4</v>
      </c>
    </row>
    <row r="63" spans="1:23" x14ac:dyDescent="0.25">
      <c r="A63" s="15"/>
      <c r="B63" s="101" t="s">
        <v>213</v>
      </c>
      <c r="C63" s="234" t="s">
        <v>4</v>
      </c>
      <c r="D63" s="235" t="s">
        <v>4</v>
      </c>
      <c r="E63" s="235" t="s">
        <v>4</v>
      </c>
      <c r="F63" s="235" t="s">
        <v>4</v>
      </c>
      <c r="G63" s="235" t="s">
        <v>4</v>
      </c>
      <c r="H63" s="235" t="s">
        <v>4</v>
      </c>
      <c r="I63" s="235" t="s">
        <v>4</v>
      </c>
      <c r="J63" s="235" t="s">
        <v>4</v>
      </c>
      <c r="K63" s="235" t="s">
        <v>4</v>
      </c>
      <c r="L63" s="235" t="s">
        <v>4</v>
      </c>
      <c r="M63" s="235" t="s">
        <v>4</v>
      </c>
      <c r="N63" s="235" t="s">
        <v>4</v>
      </c>
      <c r="O63" s="235" t="s">
        <v>4</v>
      </c>
      <c r="P63" s="235">
        <v>0</v>
      </c>
      <c r="Q63" s="235">
        <v>2.6782339280305498</v>
      </c>
      <c r="R63" s="235">
        <v>84.75769564652839</v>
      </c>
      <c r="S63" s="235">
        <v>876.51510225811433</v>
      </c>
      <c r="T63" s="235">
        <v>2378.6423871880511</v>
      </c>
      <c r="U63" s="235">
        <v>1231.4709273154435</v>
      </c>
      <c r="V63" s="235" t="s">
        <v>4</v>
      </c>
      <c r="W63" s="326" t="s">
        <v>4</v>
      </c>
    </row>
    <row r="64" spans="1:23" x14ac:dyDescent="0.25">
      <c r="A64" s="15"/>
      <c r="B64" s="101" t="s">
        <v>214</v>
      </c>
      <c r="C64" s="234" t="s">
        <v>4</v>
      </c>
      <c r="D64" s="235" t="s">
        <v>4</v>
      </c>
      <c r="E64" s="235" t="s">
        <v>4</v>
      </c>
      <c r="F64" s="235" t="s">
        <v>4</v>
      </c>
      <c r="G64" s="235" t="s">
        <v>4</v>
      </c>
      <c r="H64" s="235" t="s">
        <v>4</v>
      </c>
      <c r="I64" s="235" t="s">
        <v>4</v>
      </c>
      <c r="J64" s="235" t="s">
        <v>4</v>
      </c>
      <c r="K64" s="235" t="s">
        <v>4</v>
      </c>
      <c r="L64" s="235" t="s">
        <v>4</v>
      </c>
      <c r="M64" s="235" t="s">
        <v>4</v>
      </c>
      <c r="N64" s="235" t="s">
        <v>4</v>
      </c>
      <c r="O64" s="235" t="s">
        <v>4</v>
      </c>
      <c r="P64" s="235">
        <v>4.5490000000000003E-2</v>
      </c>
      <c r="Q64" s="235">
        <v>2.4374090000000001E-2</v>
      </c>
      <c r="R64" s="235">
        <v>2.1747444007132333</v>
      </c>
      <c r="S64" s="235">
        <v>12.96907834902105</v>
      </c>
      <c r="T64" s="235">
        <v>5.3824503364418916</v>
      </c>
      <c r="U64" s="235">
        <v>0</v>
      </c>
      <c r="V64" s="235" t="s">
        <v>4</v>
      </c>
      <c r="W64" s="326" t="s">
        <v>4</v>
      </c>
    </row>
    <row r="65" spans="1:23" x14ac:dyDescent="0.25">
      <c r="A65" s="15"/>
      <c r="B65" s="21" t="s">
        <v>215</v>
      </c>
      <c r="C65" s="234" t="s">
        <v>4</v>
      </c>
      <c r="D65" s="235" t="s">
        <v>4</v>
      </c>
      <c r="E65" s="235" t="s">
        <v>4</v>
      </c>
      <c r="F65" s="235" t="s">
        <v>4</v>
      </c>
      <c r="G65" s="235" t="s">
        <v>4</v>
      </c>
      <c r="H65" s="235" t="s">
        <v>4</v>
      </c>
      <c r="I65" s="235" t="s">
        <v>4</v>
      </c>
      <c r="J65" s="235" t="s">
        <v>4</v>
      </c>
      <c r="K65" s="235" t="s">
        <v>4</v>
      </c>
      <c r="L65" s="235" t="s">
        <v>4</v>
      </c>
      <c r="M65" s="235" t="s">
        <v>4</v>
      </c>
      <c r="N65" s="235" t="s">
        <v>4</v>
      </c>
      <c r="O65" s="235" t="s">
        <v>4</v>
      </c>
      <c r="P65" s="235">
        <v>0</v>
      </c>
      <c r="Q65" s="235">
        <v>3.7015499999999997</v>
      </c>
      <c r="R65" s="235">
        <v>8.5328008299999993</v>
      </c>
      <c r="S65" s="235">
        <v>29.600426216520692</v>
      </c>
      <c r="T65" s="235">
        <v>30.272540629754417</v>
      </c>
      <c r="U65" s="235">
        <v>2.9931374291116544E-2</v>
      </c>
      <c r="V65" s="235" t="s">
        <v>4</v>
      </c>
      <c r="W65" s="326" t="s">
        <v>4</v>
      </c>
    </row>
    <row r="66" spans="1:23" x14ac:dyDescent="0.25">
      <c r="A66" s="15"/>
      <c r="B66" s="101" t="s">
        <v>84</v>
      </c>
      <c r="C66" s="234" t="s">
        <v>4</v>
      </c>
      <c r="D66" s="235" t="s">
        <v>4</v>
      </c>
      <c r="E66" s="235" t="s">
        <v>4</v>
      </c>
      <c r="F66" s="235" t="s">
        <v>4</v>
      </c>
      <c r="G66" s="235" t="s">
        <v>4</v>
      </c>
      <c r="H66" s="235" t="s">
        <v>4</v>
      </c>
      <c r="I66" s="235" t="s">
        <v>4</v>
      </c>
      <c r="J66" s="235" t="s">
        <v>4</v>
      </c>
      <c r="K66" s="235" t="s">
        <v>4</v>
      </c>
      <c r="L66" s="235" t="s">
        <v>4</v>
      </c>
      <c r="M66" s="235" t="s">
        <v>4</v>
      </c>
      <c r="N66" s="235" t="s">
        <v>4</v>
      </c>
      <c r="O66" s="235" t="s">
        <v>4</v>
      </c>
      <c r="P66" s="235">
        <v>0.6565004526677527</v>
      </c>
      <c r="Q66" s="235">
        <v>3.4754476280420401</v>
      </c>
      <c r="R66" s="235">
        <v>40.718521729787881</v>
      </c>
      <c r="S66" s="235">
        <v>278.69651251384801</v>
      </c>
      <c r="T66" s="235">
        <v>686.3679035645456</v>
      </c>
      <c r="U66" s="235">
        <v>202.06892192673871</v>
      </c>
      <c r="V66" s="235" t="s">
        <v>4</v>
      </c>
      <c r="W66" s="326" t="s">
        <v>4</v>
      </c>
    </row>
    <row r="67" spans="1:23" x14ac:dyDescent="0.25">
      <c r="A67" s="15"/>
      <c r="B67" s="101" t="s">
        <v>216</v>
      </c>
      <c r="C67" s="234" t="s">
        <v>4</v>
      </c>
      <c r="D67" s="235" t="s">
        <v>4</v>
      </c>
      <c r="E67" s="235" t="s">
        <v>4</v>
      </c>
      <c r="F67" s="235" t="s">
        <v>4</v>
      </c>
      <c r="G67" s="235" t="s">
        <v>4</v>
      </c>
      <c r="H67" s="235" t="s">
        <v>4</v>
      </c>
      <c r="I67" s="235" t="s">
        <v>4</v>
      </c>
      <c r="J67" s="235" t="s">
        <v>4</v>
      </c>
      <c r="K67" s="235" t="s">
        <v>4</v>
      </c>
      <c r="L67" s="235" t="s">
        <v>4</v>
      </c>
      <c r="M67" s="235" t="s">
        <v>4</v>
      </c>
      <c r="N67" s="235" t="s">
        <v>4</v>
      </c>
      <c r="O67" s="235" t="s">
        <v>4</v>
      </c>
      <c r="P67" s="235">
        <v>0</v>
      </c>
      <c r="Q67" s="235">
        <v>0</v>
      </c>
      <c r="R67" s="235">
        <v>188.36679946209316</v>
      </c>
      <c r="S67" s="235">
        <v>96.676247860571493</v>
      </c>
      <c r="T67" s="235">
        <v>106.2361241135858</v>
      </c>
      <c r="U67" s="235">
        <v>112.72827375202992</v>
      </c>
      <c r="V67" s="235" t="s">
        <v>4</v>
      </c>
      <c r="W67" s="326" t="s">
        <v>4</v>
      </c>
    </row>
    <row r="68" spans="1:23" x14ac:dyDescent="0.25">
      <c r="A68" s="41"/>
      <c r="B68" s="362"/>
      <c r="C68" s="363"/>
      <c r="D68" s="364"/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  <c r="S68" s="364"/>
      <c r="T68" s="364"/>
      <c r="U68" s="364"/>
      <c r="V68" s="364"/>
      <c r="W68" s="365"/>
    </row>
    <row r="69" spans="1:23" x14ac:dyDescent="0.25">
      <c r="A69" s="15"/>
      <c r="B69" s="16"/>
      <c r="C69" s="248"/>
      <c r="D69" s="228"/>
      <c r="E69" s="228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324"/>
    </row>
    <row r="70" spans="1:23" x14ac:dyDescent="0.25">
      <c r="A70" s="15"/>
      <c r="B70" s="4" t="s">
        <v>217</v>
      </c>
      <c r="C70" s="250"/>
      <c r="D70" s="230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325"/>
    </row>
    <row r="71" spans="1:23" x14ac:dyDescent="0.25">
      <c r="A71" s="15"/>
      <c r="B71" s="4"/>
      <c r="C71" s="250"/>
      <c r="D71" s="230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325"/>
    </row>
    <row r="72" spans="1:23" x14ac:dyDescent="0.25">
      <c r="A72" s="15"/>
      <c r="B72" s="21" t="s">
        <v>211</v>
      </c>
      <c r="C72" s="234" t="s">
        <v>4</v>
      </c>
      <c r="D72" s="235" t="s">
        <v>4</v>
      </c>
      <c r="E72" s="235" t="s">
        <v>4</v>
      </c>
      <c r="F72" s="235" t="s">
        <v>4</v>
      </c>
      <c r="G72" s="235" t="s">
        <v>4</v>
      </c>
      <c r="H72" s="235" t="s">
        <v>4</v>
      </c>
      <c r="I72" s="235" t="s">
        <v>4</v>
      </c>
      <c r="J72" s="235" t="s">
        <v>4</v>
      </c>
      <c r="K72" s="235" t="s">
        <v>4</v>
      </c>
      <c r="L72" s="235" t="s">
        <v>4</v>
      </c>
      <c r="M72" s="235" t="s">
        <v>4</v>
      </c>
      <c r="N72" s="235" t="s">
        <v>4</v>
      </c>
      <c r="O72" s="235" t="s">
        <v>4</v>
      </c>
      <c r="P72" s="235">
        <v>3.6212015009999998</v>
      </c>
      <c r="Q72" s="235">
        <v>26.722366662999999</v>
      </c>
      <c r="R72" s="235">
        <v>38.462806089639493</v>
      </c>
      <c r="S72" s="235">
        <v>138.33442285177364</v>
      </c>
      <c r="T72" s="235">
        <v>151.62536509093883</v>
      </c>
      <c r="U72" s="235">
        <v>63.68141864402358</v>
      </c>
      <c r="V72" s="235" t="s">
        <v>4</v>
      </c>
      <c r="W72" s="326" t="s">
        <v>4</v>
      </c>
    </row>
    <row r="73" spans="1:23" x14ac:dyDescent="0.25">
      <c r="A73" s="15"/>
      <c r="B73" s="101" t="s">
        <v>212</v>
      </c>
      <c r="C73" s="234" t="s">
        <v>4</v>
      </c>
      <c r="D73" s="235" t="s">
        <v>4</v>
      </c>
      <c r="E73" s="235" t="s">
        <v>4</v>
      </c>
      <c r="F73" s="235" t="s">
        <v>4</v>
      </c>
      <c r="G73" s="235" t="s">
        <v>4</v>
      </c>
      <c r="H73" s="235" t="s">
        <v>4</v>
      </c>
      <c r="I73" s="235" t="s">
        <v>4</v>
      </c>
      <c r="J73" s="235" t="s">
        <v>4</v>
      </c>
      <c r="K73" s="235" t="s">
        <v>4</v>
      </c>
      <c r="L73" s="235" t="s">
        <v>4</v>
      </c>
      <c r="M73" s="235" t="s">
        <v>4</v>
      </c>
      <c r="N73" s="235" t="s">
        <v>4</v>
      </c>
      <c r="O73" s="235" t="s">
        <v>4</v>
      </c>
      <c r="P73" s="235">
        <v>1.760377139</v>
      </c>
      <c r="Q73" s="235">
        <v>13.210587676999999</v>
      </c>
      <c r="R73" s="235">
        <v>25.471122499647276</v>
      </c>
      <c r="S73" s="235">
        <v>93.871018322293381</v>
      </c>
      <c r="T73" s="235">
        <v>92.661420458718766</v>
      </c>
      <c r="U73" s="235">
        <v>29.965350444129577</v>
      </c>
      <c r="V73" s="235" t="s">
        <v>4</v>
      </c>
      <c r="W73" s="326" t="s">
        <v>4</v>
      </c>
    </row>
    <row r="74" spans="1:23" x14ac:dyDescent="0.25">
      <c r="A74" s="15"/>
      <c r="B74" s="101" t="s">
        <v>213</v>
      </c>
      <c r="C74" s="234" t="s">
        <v>4</v>
      </c>
      <c r="D74" s="235" t="s">
        <v>4</v>
      </c>
      <c r="E74" s="235" t="s">
        <v>4</v>
      </c>
      <c r="F74" s="235" t="s">
        <v>4</v>
      </c>
      <c r="G74" s="235" t="s">
        <v>4</v>
      </c>
      <c r="H74" s="235" t="s">
        <v>4</v>
      </c>
      <c r="I74" s="235" t="s">
        <v>4</v>
      </c>
      <c r="J74" s="235" t="s">
        <v>4</v>
      </c>
      <c r="K74" s="235" t="s">
        <v>4</v>
      </c>
      <c r="L74" s="235" t="s">
        <v>4</v>
      </c>
      <c r="M74" s="235" t="s">
        <v>4</v>
      </c>
      <c r="N74" s="235" t="s">
        <v>4</v>
      </c>
      <c r="O74" s="235" t="s">
        <v>4</v>
      </c>
      <c r="P74" s="235">
        <v>0</v>
      </c>
      <c r="Q74" s="235">
        <v>2.3098116900000001</v>
      </c>
      <c r="R74" s="235">
        <v>80.839753924134541</v>
      </c>
      <c r="S74" s="235">
        <v>778.56603944843164</v>
      </c>
      <c r="T74" s="235">
        <v>2119.7870877604341</v>
      </c>
      <c r="U74" s="235">
        <v>1096.4412740098226</v>
      </c>
      <c r="V74" s="235" t="s">
        <v>4</v>
      </c>
      <c r="W74" s="326" t="s">
        <v>4</v>
      </c>
    </row>
    <row r="75" spans="1:23" x14ac:dyDescent="0.25">
      <c r="A75" s="15"/>
      <c r="B75" s="101" t="s">
        <v>214</v>
      </c>
      <c r="C75" s="234" t="s">
        <v>4</v>
      </c>
      <c r="D75" s="235" t="s">
        <v>4</v>
      </c>
      <c r="E75" s="235" t="s">
        <v>4</v>
      </c>
      <c r="F75" s="235" t="s">
        <v>4</v>
      </c>
      <c r="G75" s="235" t="s">
        <v>4</v>
      </c>
      <c r="H75" s="235" t="s">
        <v>4</v>
      </c>
      <c r="I75" s="235" t="s">
        <v>4</v>
      </c>
      <c r="J75" s="235" t="s">
        <v>4</v>
      </c>
      <c r="K75" s="235" t="s">
        <v>4</v>
      </c>
      <c r="L75" s="235" t="s">
        <v>4</v>
      </c>
      <c r="M75" s="235" t="s">
        <v>4</v>
      </c>
      <c r="N75" s="235" t="s">
        <v>4</v>
      </c>
      <c r="O75" s="235" t="s">
        <v>4</v>
      </c>
      <c r="P75" s="235">
        <v>4.5490000000000003E-2</v>
      </c>
      <c r="Q75" s="235">
        <v>2.4374090000000001E-2</v>
      </c>
      <c r="R75" s="235">
        <v>2.1747444007132333</v>
      </c>
      <c r="S75" s="235">
        <v>12.96907834902105</v>
      </c>
      <c r="T75" s="235">
        <v>5.3824503364418916</v>
      </c>
      <c r="U75" s="235">
        <v>0</v>
      </c>
      <c r="V75" s="235" t="s">
        <v>4</v>
      </c>
      <c r="W75" s="326" t="s">
        <v>4</v>
      </c>
    </row>
    <row r="76" spans="1:23" x14ac:dyDescent="0.25">
      <c r="A76" s="15"/>
      <c r="B76" s="21" t="s">
        <v>215</v>
      </c>
      <c r="C76" s="234" t="s">
        <v>4</v>
      </c>
      <c r="D76" s="235" t="s">
        <v>4</v>
      </c>
      <c r="E76" s="235" t="s">
        <v>4</v>
      </c>
      <c r="F76" s="235" t="s">
        <v>4</v>
      </c>
      <c r="G76" s="235" t="s">
        <v>4</v>
      </c>
      <c r="H76" s="235" t="s">
        <v>4</v>
      </c>
      <c r="I76" s="235" t="s">
        <v>4</v>
      </c>
      <c r="J76" s="235" t="s">
        <v>4</v>
      </c>
      <c r="K76" s="235" t="s">
        <v>4</v>
      </c>
      <c r="L76" s="235" t="s">
        <v>4</v>
      </c>
      <c r="M76" s="235" t="s">
        <v>4</v>
      </c>
      <c r="N76" s="235" t="s">
        <v>4</v>
      </c>
      <c r="O76" s="235" t="s">
        <v>4</v>
      </c>
      <c r="P76" s="235">
        <v>0</v>
      </c>
      <c r="Q76" s="235">
        <v>3.7015499999999997</v>
      </c>
      <c r="R76" s="235">
        <v>8.5328008299999993</v>
      </c>
      <c r="S76" s="235">
        <v>29.600426216520692</v>
      </c>
      <c r="T76" s="235">
        <v>30.272540629754417</v>
      </c>
      <c r="U76" s="235">
        <v>2.9931374291116544E-2</v>
      </c>
      <c r="V76" s="235" t="s">
        <v>4</v>
      </c>
      <c r="W76" s="326" t="s">
        <v>4</v>
      </c>
    </row>
    <row r="77" spans="1:23" x14ac:dyDescent="0.25">
      <c r="A77" s="15"/>
      <c r="B77" s="101" t="s">
        <v>84</v>
      </c>
      <c r="C77" s="234" t="s">
        <v>4</v>
      </c>
      <c r="D77" s="235" t="s">
        <v>4</v>
      </c>
      <c r="E77" s="235" t="s">
        <v>4</v>
      </c>
      <c r="F77" s="235" t="s">
        <v>4</v>
      </c>
      <c r="G77" s="235" t="s">
        <v>4</v>
      </c>
      <c r="H77" s="235" t="s">
        <v>4</v>
      </c>
      <c r="I77" s="235" t="s">
        <v>4</v>
      </c>
      <c r="J77" s="235" t="s">
        <v>4</v>
      </c>
      <c r="K77" s="235" t="s">
        <v>4</v>
      </c>
      <c r="L77" s="235" t="s">
        <v>4</v>
      </c>
      <c r="M77" s="235" t="s">
        <v>4</v>
      </c>
      <c r="N77" s="235" t="s">
        <v>4</v>
      </c>
      <c r="O77" s="235" t="s">
        <v>4</v>
      </c>
      <c r="P77" s="235">
        <v>0.64887021</v>
      </c>
      <c r="Q77" s="235">
        <v>2.9973593700000007</v>
      </c>
      <c r="R77" s="235">
        <v>38.836299779999997</v>
      </c>
      <c r="S77" s="235">
        <v>251.93071970438447</v>
      </c>
      <c r="T77" s="235">
        <v>618.01655890162158</v>
      </c>
      <c r="U77" s="235">
        <v>182.88953470964742</v>
      </c>
      <c r="V77" s="235" t="s">
        <v>4</v>
      </c>
      <c r="W77" s="326" t="s">
        <v>4</v>
      </c>
    </row>
    <row r="78" spans="1:23" x14ac:dyDescent="0.25">
      <c r="A78" s="15"/>
      <c r="B78" s="101" t="s">
        <v>216</v>
      </c>
      <c r="C78" s="234" t="s">
        <v>4</v>
      </c>
      <c r="D78" s="235" t="s">
        <v>4</v>
      </c>
      <c r="E78" s="235" t="s">
        <v>4</v>
      </c>
      <c r="F78" s="235" t="s">
        <v>4</v>
      </c>
      <c r="G78" s="235" t="s">
        <v>4</v>
      </c>
      <c r="H78" s="235" t="s">
        <v>4</v>
      </c>
      <c r="I78" s="235" t="s">
        <v>4</v>
      </c>
      <c r="J78" s="235" t="s">
        <v>4</v>
      </c>
      <c r="K78" s="235" t="s">
        <v>4</v>
      </c>
      <c r="L78" s="235" t="s">
        <v>4</v>
      </c>
      <c r="M78" s="235" t="s">
        <v>4</v>
      </c>
      <c r="N78" s="235" t="s">
        <v>4</v>
      </c>
      <c r="O78" s="235" t="s">
        <v>4</v>
      </c>
      <c r="P78" s="235">
        <v>0</v>
      </c>
      <c r="Q78" s="235">
        <v>0</v>
      </c>
      <c r="R78" s="235">
        <v>179.65950584000001</v>
      </c>
      <c r="S78" s="235">
        <v>86.198489947699841</v>
      </c>
      <c r="T78" s="235">
        <v>96.916323850326634</v>
      </c>
      <c r="U78" s="235">
        <v>102.11888492041516</v>
      </c>
      <c r="V78" s="235" t="s">
        <v>4</v>
      </c>
      <c r="W78" s="326" t="s">
        <v>4</v>
      </c>
    </row>
    <row r="79" spans="1:23" x14ac:dyDescent="0.25">
      <c r="A79" s="41"/>
      <c r="B79" s="362"/>
      <c r="C79" s="363"/>
      <c r="D79" s="364"/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4"/>
      <c r="Q79" s="364"/>
      <c r="R79" s="364"/>
      <c r="S79" s="364"/>
      <c r="T79" s="364"/>
      <c r="U79" s="364"/>
      <c r="V79" s="364"/>
      <c r="W79" s="365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9"/>
  <sheetViews>
    <sheetView showGridLines="0" zoomScale="90" zoomScaleNormal="90" zoomScaleSheetLayoutView="88" workbookViewId="0">
      <pane xSplit="2" ySplit="6" topLeftCell="P7" activePane="bottomRight" state="frozen"/>
      <selection pane="topRight" activeCell="C1" sqref="C1"/>
      <selection pane="bottomLeft" activeCell="A7" sqref="A7"/>
      <selection pane="bottomRight" activeCell="R27" sqref="R27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6" width="11.140625" style="7" customWidth="1"/>
    <col min="7" max="7" width="11.140625" style="120" customWidth="1"/>
    <col min="8" max="18" width="11.140625" style="7" customWidth="1"/>
    <col min="19" max="20" width="11.140625" style="269" customWidth="1"/>
    <col min="21" max="21" width="9.140625" style="269"/>
    <col min="22" max="16384" width="9.140625" style="7"/>
  </cols>
  <sheetData>
    <row r="1" spans="1:23" x14ac:dyDescent="0.25">
      <c r="A1" s="533" t="str">
        <f>'Súhrnné indikátory'!A1:N1</f>
        <v>69. zasadnutie Výboru pre makroekonomické prognózy, 14.6.2024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5"/>
      <c r="R1" s="535"/>
      <c r="S1" s="294"/>
    </row>
    <row r="2" spans="1:23" ht="18.75" x14ac:dyDescent="0.3">
      <c r="A2" s="510" t="s">
        <v>14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284"/>
    </row>
    <row r="3" spans="1:23" x14ac:dyDescent="0.25">
      <c r="A3" s="529" t="s">
        <v>61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285"/>
    </row>
    <row r="4" spans="1:23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295"/>
      <c r="T4" s="295"/>
      <c r="U4" s="295"/>
      <c r="V4" s="295"/>
      <c r="W4" s="296"/>
    </row>
    <row r="5" spans="1:23" s="12" customFormat="1" x14ac:dyDescent="0.25">
      <c r="A5" s="15"/>
      <c r="B5" s="8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41"/>
      <c r="B6" s="105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277" t="s">
        <v>7</v>
      </c>
      <c r="P6" s="277" t="s">
        <v>7</v>
      </c>
      <c r="Q6" s="277" t="s">
        <v>62</v>
      </c>
      <c r="R6" s="277" t="s">
        <v>62</v>
      </c>
      <c r="S6" s="327" t="s">
        <v>62</v>
      </c>
      <c r="T6" s="327" t="s">
        <v>62</v>
      </c>
      <c r="U6" s="327" t="s">
        <v>62</v>
      </c>
      <c r="V6" s="327" t="s">
        <v>62</v>
      </c>
      <c r="W6" s="472" t="s">
        <v>62</v>
      </c>
    </row>
    <row r="7" spans="1:23" s="12" customFormat="1" x14ac:dyDescent="0.25">
      <c r="A7" s="15"/>
      <c r="B7" s="106"/>
      <c r="C7" s="24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61"/>
      <c r="P7" s="261"/>
      <c r="Q7" s="261"/>
      <c r="R7" s="261"/>
      <c r="S7" s="303"/>
      <c r="T7" s="303"/>
      <c r="U7" s="304"/>
      <c r="V7" s="304"/>
      <c r="W7" s="359"/>
    </row>
    <row r="8" spans="1:23" s="12" customFormat="1" x14ac:dyDescent="0.25">
      <c r="A8" s="15"/>
      <c r="B8" s="107" t="s">
        <v>181</v>
      </c>
      <c r="C8" s="108">
        <v>39.603384000000005</v>
      </c>
      <c r="D8" s="109">
        <v>40.107374100000008</v>
      </c>
      <c r="E8" s="109">
        <v>41.382605000000005</v>
      </c>
      <c r="F8" s="109">
        <v>41.639161999999999</v>
      </c>
      <c r="G8" s="109">
        <v>42.775468000000004</v>
      </c>
      <c r="H8" s="109">
        <v>42.896065</v>
      </c>
      <c r="I8" s="109">
        <v>43.828171999999988</v>
      </c>
      <c r="J8" s="109">
        <v>46.097256000000002</v>
      </c>
      <c r="K8" s="109">
        <v>47.551119999999997</v>
      </c>
      <c r="L8" s="109">
        <v>49.928854000000008</v>
      </c>
      <c r="M8" s="109">
        <v>54.576053000000002</v>
      </c>
      <c r="N8" s="109">
        <v>57.228939000000004</v>
      </c>
      <c r="O8" s="270">
        <v>58.830503000000007</v>
      </c>
      <c r="P8" s="270">
        <v>61.797966000000002</v>
      </c>
      <c r="Q8" s="270">
        <v>69.248657999999992</v>
      </c>
      <c r="R8" s="270">
        <v>74.741029000000012</v>
      </c>
      <c r="S8" s="278">
        <v>79.291388124133007</v>
      </c>
      <c r="T8" s="278">
        <v>84.066774215115274</v>
      </c>
      <c r="U8" s="278">
        <v>88.536607804287485</v>
      </c>
      <c r="V8" s="278">
        <v>93.068529648642055</v>
      </c>
      <c r="W8" s="328">
        <v>97.495369407365587</v>
      </c>
    </row>
    <row r="9" spans="1:23" s="12" customFormat="1" x14ac:dyDescent="0.25">
      <c r="A9" s="15"/>
      <c r="B9" s="110" t="s">
        <v>23</v>
      </c>
      <c r="C9" s="111">
        <v>11.555528639293765</v>
      </c>
      <c r="D9" s="112">
        <v>1.2725935238261599</v>
      </c>
      <c r="E9" s="112">
        <v>3.1795422378449789</v>
      </c>
      <c r="F9" s="112">
        <v>0.61996338799839013</v>
      </c>
      <c r="G9" s="112">
        <v>2.7289358032709821</v>
      </c>
      <c r="H9" s="112">
        <v>0.28193028770602258</v>
      </c>
      <c r="I9" s="112">
        <v>2.1729429028046976</v>
      </c>
      <c r="J9" s="112">
        <v>5.1772271040644968</v>
      </c>
      <c r="K9" s="112">
        <v>3.1539057335646881</v>
      </c>
      <c r="L9" s="112">
        <v>5.0003743339799511</v>
      </c>
      <c r="M9" s="112">
        <v>9.3076420299972984</v>
      </c>
      <c r="N9" s="112">
        <v>4.8608975075570271</v>
      </c>
      <c r="O9" s="116">
        <v>2.7985212166872442</v>
      </c>
      <c r="P9" s="116">
        <v>5.044089118190942</v>
      </c>
      <c r="Q9" s="116">
        <v>12.056532734426884</v>
      </c>
      <c r="R9" s="116">
        <v>7.9313753632597628</v>
      </c>
      <c r="S9" s="114">
        <v>6.0881676169229682</v>
      </c>
      <c r="T9" s="114">
        <v>6.0225784968050533</v>
      </c>
      <c r="U9" s="114">
        <v>5.3170038114398466</v>
      </c>
      <c r="V9" s="114">
        <v>5.1186983065496516</v>
      </c>
      <c r="W9" s="301">
        <v>4.756537763555535</v>
      </c>
    </row>
    <row r="10" spans="1:23" s="12" customFormat="1" x14ac:dyDescent="0.25">
      <c r="A10" s="15"/>
      <c r="B10" s="107" t="s">
        <v>92</v>
      </c>
      <c r="C10" s="56">
        <v>327.43</v>
      </c>
      <c r="D10" s="57">
        <v>339.91</v>
      </c>
      <c r="E10" s="57">
        <v>340.14</v>
      </c>
      <c r="F10" s="57">
        <v>348.32</v>
      </c>
      <c r="G10" s="57">
        <v>357.02</v>
      </c>
      <c r="H10" s="57">
        <v>373.47</v>
      </c>
      <c r="I10" s="57">
        <v>384.12</v>
      </c>
      <c r="J10" s="57">
        <v>420.1</v>
      </c>
      <c r="K10" s="57">
        <v>427.08</v>
      </c>
      <c r="L10" s="57">
        <v>448.36</v>
      </c>
      <c r="M10" s="57">
        <v>476.4</v>
      </c>
      <c r="N10" s="57">
        <v>504.06</v>
      </c>
      <c r="O10" s="38">
        <v>530.65</v>
      </c>
      <c r="P10" s="38">
        <v>545.17999999999995</v>
      </c>
      <c r="Q10" s="38">
        <v>585.86</v>
      </c>
      <c r="R10" s="38">
        <v>650.56116744884446</v>
      </c>
      <c r="S10" s="19">
        <v>694.4726444498192</v>
      </c>
      <c r="T10" s="19">
        <v>735.8082121446364</v>
      </c>
      <c r="U10" s="19">
        <v>781.11215900161653</v>
      </c>
      <c r="V10" s="19">
        <v>820.81531059260374</v>
      </c>
      <c r="W10" s="20">
        <v>864.98821522289813</v>
      </c>
    </row>
    <row r="11" spans="1:23" s="12" customFormat="1" x14ac:dyDescent="0.25">
      <c r="A11" s="15"/>
      <c r="B11" s="110" t="s">
        <v>23</v>
      </c>
      <c r="C11" s="113">
        <v>11.401061513336952</v>
      </c>
      <c r="D11" s="114">
        <v>3.8115016950187819</v>
      </c>
      <c r="E11" s="114">
        <v>6.7664970139147407E-2</v>
      </c>
      <c r="F11" s="114">
        <v>2.4048921032516102</v>
      </c>
      <c r="G11" s="114">
        <v>2.4977032613688444</v>
      </c>
      <c r="H11" s="114">
        <v>4.6075850092431869</v>
      </c>
      <c r="I11" s="114">
        <v>2.8516346694513528</v>
      </c>
      <c r="J11" s="114">
        <v>9.3668645215037039</v>
      </c>
      <c r="K11" s="114">
        <v>1.6615091644846425</v>
      </c>
      <c r="L11" s="114">
        <v>4.9826730354968651</v>
      </c>
      <c r="M11" s="114">
        <v>6.2539031135694367</v>
      </c>
      <c r="N11" s="114">
        <v>5.8060453400503809</v>
      </c>
      <c r="O11" s="114">
        <v>5.2751656548823522</v>
      </c>
      <c r="P11" s="114">
        <v>2.7381513238481148</v>
      </c>
      <c r="Q11" s="114">
        <v>7.4617557503943832</v>
      </c>
      <c r="R11" s="114">
        <v>11.04379330366374</v>
      </c>
      <c r="S11" s="114">
        <v>6.7497845242088905</v>
      </c>
      <c r="T11" s="114">
        <v>5.9520800459410994</v>
      </c>
      <c r="U11" s="114">
        <v>6.1570319696397702</v>
      </c>
      <c r="V11" s="114">
        <v>5.0829002126575595</v>
      </c>
      <c r="W11" s="301">
        <v>5.381588776457269</v>
      </c>
    </row>
    <row r="12" spans="1:23" s="12" customFormat="1" x14ac:dyDescent="0.25">
      <c r="A12" s="15"/>
      <c r="B12" s="110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</row>
    <row r="13" spans="1:23" x14ac:dyDescent="0.25">
      <c r="A13" s="15"/>
      <c r="B13" s="107" t="s">
        <v>182</v>
      </c>
      <c r="C13" s="108">
        <v>44.179961226212619</v>
      </c>
      <c r="D13" s="109">
        <v>44.027345048417402</v>
      </c>
      <c r="E13" s="109">
        <v>44.993877527894014</v>
      </c>
      <c r="F13" s="109">
        <v>43.569782301727756</v>
      </c>
      <c r="G13" s="109">
        <v>43.197179976792064</v>
      </c>
      <c r="H13" s="109">
        <v>42.725519261178405</v>
      </c>
      <c r="I13" s="109">
        <v>43.68408682330822</v>
      </c>
      <c r="J13" s="109">
        <v>46.097256000000002</v>
      </c>
      <c r="K13" s="109">
        <v>47.799426811929877</v>
      </c>
      <c r="L13" s="109">
        <v>49.541384387378571</v>
      </c>
      <c r="M13" s="109">
        <v>52.834702627926355</v>
      </c>
      <c r="N13" s="109">
        <v>53.958207089995859</v>
      </c>
      <c r="O13" s="270">
        <v>54.416636216866387</v>
      </c>
      <c r="P13" s="270">
        <v>55.410285345256831</v>
      </c>
      <c r="Q13" s="270">
        <v>55.055210232566445</v>
      </c>
      <c r="R13" s="270">
        <v>53.757295991881534</v>
      </c>
      <c r="S13" s="278">
        <v>55.545427851765609</v>
      </c>
      <c r="T13" s="278">
        <v>56.667461455056198</v>
      </c>
      <c r="U13" s="278">
        <v>58.070930513688715</v>
      </c>
      <c r="V13" s="278">
        <v>59.487279775950469</v>
      </c>
      <c r="W13" s="328">
        <v>60.759005629867978</v>
      </c>
    </row>
    <row r="14" spans="1:23" s="12" customFormat="1" x14ac:dyDescent="0.25">
      <c r="A14" s="15"/>
      <c r="B14" s="110" t="s">
        <v>23</v>
      </c>
      <c r="C14" s="113">
        <f>100*((1+Domácnosti!C9/100)/(1+'Cenová inflácia'!C10/100)-1)</f>
        <v>6.662258133917387</v>
      </c>
      <c r="D14" s="114">
        <f>100*((1+Domácnosti!D9/100)/(1+'Cenová inflácia'!D10/100)-1)</f>
        <v>-0.34544208179309033</v>
      </c>
      <c r="E14" s="114">
        <f>100*((1+Domácnosti!E9/100)/(1+'Cenová inflácia'!E10/100)-1)</f>
        <v>2.1953003943655958</v>
      </c>
      <c r="F14" s="114">
        <f>100*((1+Domácnosti!F9/100)/(1+'Cenová inflácia'!F10/100)-1)</f>
        <v>-3.1650866838124569</v>
      </c>
      <c r="G14" s="114">
        <f>100*((1+Domácnosti!G9/100)/(1+'Cenová inflácia'!G10/100)-1)</f>
        <v>-0.8551851885679751</v>
      </c>
      <c r="H14" s="114">
        <f>100*((1+Domácnosti!H9/100)/(1+'Cenová inflácia'!H10/100)-1)</f>
        <v>-1.0918784880565524</v>
      </c>
      <c r="I14" s="114">
        <f>100*((1+Domácnosti!I9/100)/(1+'Cenová inflácia'!I10/100)-1)</f>
        <v>2.2435480684743547</v>
      </c>
      <c r="J14" s="114">
        <f>100*((1+Domácnosti!J9/100)/(1+'Cenová inflácia'!J10/100)-1)</f>
        <v>5.5241378547123521</v>
      </c>
      <c r="K14" s="114">
        <f>100*((1+Domácnosti!K9/100)/(1+'Cenová inflácia'!K10/100)-1)</f>
        <v>3.6925642861038943</v>
      </c>
      <c r="L14" s="114">
        <f>100*((1+Domácnosti!L9/100)/(1+'Cenová inflácia'!L10/100)-1)</f>
        <v>3.6443064104147771</v>
      </c>
      <c r="M14" s="114">
        <f>100*((1+Domácnosti!M9/100)/(1+'Cenová inflácia'!M10/100)-1)</f>
        <v>6.6476104397817259</v>
      </c>
      <c r="N14" s="114">
        <f>100*((1+Domácnosti!N9/100)/(1+'Cenová inflácia'!N10/100)-1)</f>
        <v>2.1264517564932195</v>
      </c>
      <c r="O14" s="114">
        <f>100*((1+Domácnosti!O9/100)/(1+'Cenová inflácia'!O10/100)-1)</f>
        <v>0.84960036960815</v>
      </c>
      <c r="P14" s="114">
        <f>100*((1+Domácnosti!P9/100)/(1+'Cenová inflácia'!P10/100)-1)</f>
        <v>1.8260024828261168</v>
      </c>
      <c r="Q14" s="114">
        <f>100*((1+Domácnosti!Q9/100)/(1+'Cenová inflácia'!Q10/100)-1)</f>
        <v>-0.64081083589073717</v>
      </c>
      <c r="R14" s="114">
        <f>100*((1+Domácnosti!R9/100)/(1+'Cenová inflácia'!R10/100)-1)</f>
        <v>-2.3574775851408325</v>
      </c>
      <c r="S14" s="114">
        <f>100*((1+Domácnosti!S9/100)/(1+'Cenová inflácia'!S10/100)-1)</f>
        <v>3.3263054379709001</v>
      </c>
      <c r="T14" s="114">
        <f>100*((1+Domácnosti!T9/100)/(1+'Cenová inflácia'!T10/100)-1)</f>
        <v>2.0200287344711354</v>
      </c>
      <c r="U14" s="114">
        <f>100*((1+Domácnosti!U9/100)/(1+'Cenová inflácia'!U10/100)-1)</f>
        <v>2.4766753664192898</v>
      </c>
      <c r="V14" s="114">
        <f>100*((1+Domácnosti!V9/100)/(1+'Cenová inflácia'!V10/100)-1)</f>
        <v>2.4389987378071964</v>
      </c>
      <c r="W14" s="301">
        <f>100*((1+Domácnosti!W9/100)/(1+'Cenová inflácia'!W10/100)-1)</f>
        <v>2.137811408938628</v>
      </c>
    </row>
    <row r="15" spans="1:23" s="12" customFormat="1" x14ac:dyDescent="0.25">
      <c r="A15" s="15"/>
      <c r="B15" s="107" t="s">
        <v>91</v>
      </c>
      <c r="C15" s="56">
        <v>365.26789489248682</v>
      </c>
      <c r="D15" s="57">
        <v>373.13175422789789</v>
      </c>
      <c r="E15" s="57">
        <v>369.82247739932922</v>
      </c>
      <c r="F15" s="57">
        <v>364.47002875172683</v>
      </c>
      <c r="G15" s="57">
        <v>360.53976534667726</v>
      </c>
      <c r="H15" s="57">
        <v>371.98516177351701</v>
      </c>
      <c r="I15" s="57">
        <v>382.85720496326331</v>
      </c>
      <c r="J15" s="57">
        <v>420.1</v>
      </c>
      <c r="K15" s="57">
        <v>429.3101656246796</v>
      </c>
      <c r="L15" s="57">
        <v>444.8805314843608</v>
      </c>
      <c r="M15" s="57">
        <v>461.19957285925591</v>
      </c>
      <c r="N15" s="57">
        <v>475.25210743088053</v>
      </c>
      <c r="O15" s="38">
        <v>490.83700692615434</v>
      </c>
      <c r="P15" s="38">
        <v>488.82805243989935</v>
      </c>
      <c r="Q15" s="38">
        <v>465.78008005370128</v>
      </c>
      <c r="R15" s="38">
        <v>467.91447358012067</v>
      </c>
      <c r="S15" s="19">
        <v>486.49394442335074</v>
      </c>
      <c r="T15" s="19">
        <v>495.99123898015523</v>
      </c>
      <c r="U15" s="19">
        <v>512.32943111000509</v>
      </c>
      <c r="V15" s="19">
        <v>524.64641066045192</v>
      </c>
      <c r="W15" s="20">
        <v>539.05969235218913</v>
      </c>
    </row>
    <row r="16" spans="1:23" s="12" customFormat="1" x14ac:dyDescent="0.25">
      <c r="A16" s="15"/>
      <c r="B16" s="110" t="s">
        <v>23</v>
      </c>
      <c r="C16" s="113">
        <f>100*((1+Domácnosti!C11/100)/(1+'Cenová inflácia'!C10/100)-1)</f>
        <v>6.5145665523079987</v>
      </c>
      <c r="D16" s="114">
        <f>100*((1+Domácnosti!D11/100)/(1+'Cenová inflácia'!D10/100)-1)</f>
        <v>2.1529018688394963</v>
      </c>
      <c r="E16" s="114">
        <f>100*((1+Domácnosti!E11/100)/(1+'Cenová inflácia'!E10/100)-1)</f>
        <v>-0.88689230843309597</v>
      </c>
      <c r="F16" s="114">
        <f>100*((1+Domácnosti!F11/100)/(1+'Cenová inflácia'!F10/100)-1)</f>
        <v>-1.4473021448674128</v>
      </c>
      <c r="G16" s="114">
        <f>100*((1+Domácnosti!G11/100)/(1+'Cenová inflácia'!G10/100)-1)</f>
        <v>-1.0783502332168071</v>
      </c>
      <c r="H16" s="114">
        <f>100*((1+Domácnosti!H11/100)/(1+'Cenová inflácia'!H10/100)-1)</f>
        <v>3.1745170788122001</v>
      </c>
      <c r="I16" s="114">
        <f>100*((1+Domácnosti!I11/100)/(1+'Cenová inflácia'!I10/100)-1)</f>
        <v>2.9227088354577102</v>
      </c>
      <c r="J16" s="114">
        <f>100*((1+Domácnosti!J11/100)/(1+'Cenová inflácia'!J10/100)-1)</f>
        <v>9.7275941405648538</v>
      </c>
      <c r="K16" s="114">
        <f>100*((1+Domácnosti!K11/100)/(1+'Cenová inflácia'!K10/100)-1)</f>
        <v>2.1923745833562602</v>
      </c>
      <c r="L16" s="114">
        <f>100*((1+Domácnosti!L11/100)/(1+'Cenová inflácia'!L10/100)-1)</f>
        <v>3.626833722193612</v>
      </c>
      <c r="M16" s="114">
        <f>100*((1+Domácnosti!M11/100)/(1+'Cenová inflácia'!M10/100)-1)</f>
        <v>3.6681851013902422</v>
      </c>
      <c r="N16" s="114">
        <f>100*((1+Domácnosti!N11/100)/(1+'Cenová inflácia'!N10/100)-1)</f>
        <v>3.0469530759763108</v>
      </c>
      <c r="O16" s="114">
        <f>100*((1+Domácnosti!O11/100)/(1+'Cenová inflácia'!O10/100)-1)</f>
        <v>3.2792909808486259</v>
      </c>
      <c r="P16" s="114">
        <f>100*((1+Domácnosti!P11/100)/(1+'Cenová inflácia'!P10/100)-1)</f>
        <v>-0.40929156887253848</v>
      </c>
      <c r="Q16" s="114">
        <f>100*((1+Domácnosti!Q11/100)/(1+'Cenová inflácia'!Q10/100)-1)</f>
        <v>-4.7149447072765476</v>
      </c>
      <c r="R16" s="114">
        <f>100*((1+Domácnosti!R11/100)/(1+'Cenová inflácia'!R10/100)-1)</f>
        <v>0.45824061994521603</v>
      </c>
      <c r="S16" s="114">
        <f>100*((1+Domácnosti!S11/100)/(1+'Cenová inflácia'!S10/100)-1)</f>
        <v>3.9706980425448846</v>
      </c>
      <c r="T16" s="114">
        <f>100*((1+Domácnosti!T11/100)/(1+'Cenová inflácia'!T10/100)-1)</f>
        <v>1.9521917314020865</v>
      </c>
      <c r="U16" s="114">
        <f>100*((1+Domácnosti!U11/100)/(1+'Cenová inflácia'!U10/100)-1)</f>
        <v>3.294048532680538</v>
      </c>
      <c r="V16" s="114">
        <f>100*((1+Domácnosti!V11/100)/(1+'Cenová inflácia'!V10/100)-1)</f>
        <v>2.4041132135940613</v>
      </c>
      <c r="W16" s="301">
        <f>100*((1+Domácnosti!W11/100)/(1+'Cenová inflácia'!W10/100)-1)</f>
        <v>2.7472372628248865</v>
      </c>
    </row>
    <row r="17" spans="1:23" s="12" customFormat="1" x14ac:dyDescent="0.25">
      <c r="A17" s="15"/>
      <c r="B17" s="110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0"/>
    </row>
    <row r="18" spans="1:23" x14ac:dyDescent="0.25">
      <c r="A18" s="15"/>
      <c r="B18" s="107" t="s">
        <v>183</v>
      </c>
      <c r="C18" s="108">
        <v>19.781126001000001</v>
      </c>
      <c r="D18" s="109">
        <v>19.459195125000001</v>
      </c>
      <c r="E18" s="109">
        <v>19.858007733000001</v>
      </c>
      <c r="F18" s="109">
        <v>20.680124526000004</v>
      </c>
      <c r="G18" s="109">
        <v>21.193772418000002</v>
      </c>
      <c r="H18" s="109">
        <v>21.516814536000002</v>
      </c>
      <c r="I18" s="109">
        <v>22.699030067999999</v>
      </c>
      <c r="J18" s="109">
        <v>23.858284725000001</v>
      </c>
      <c r="K18" s="109">
        <v>25.247460528000001</v>
      </c>
      <c r="L18" s="109">
        <v>26.890544916000003</v>
      </c>
      <c r="M18" s="109">
        <v>29.086946696999998</v>
      </c>
      <c r="N18" s="109">
        <v>31.660151796000001</v>
      </c>
      <c r="O18" s="270">
        <v>32.250289830000007</v>
      </c>
      <c r="P18" s="270">
        <v>34.224414923999994</v>
      </c>
      <c r="Q18" s="270">
        <v>37.47541476</v>
      </c>
      <c r="R18" s="270">
        <v>41.170151880000006</v>
      </c>
      <c r="S18" s="278">
        <v>43.985485208928488</v>
      </c>
      <c r="T18" s="278">
        <v>46.872325369982732</v>
      </c>
      <c r="U18" s="278">
        <v>49.534514246353766</v>
      </c>
      <c r="V18" s="278">
        <v>52.021741119294731</v>
      </c>
      <c r="W18" s="328">
        <v>54.337312504984148</v>
      </c>
    </row>
    <row r="19" spans="1:23" x14ac:dyDescent="0.25">
      <c r="A19" s="15"/>
      <c r="B19" s="110" t="s">
        <v>23</v>
      </c>
      <c r="C19" s="111">
        <v>10.856605172367505</v>
      </c>
      <c r="D19" s="112">
        <v>-1.6274648671856351</v>
      </c>
      <c r="E19" s="112">
        <v>2.0494815198580874</v>
      </c>
      <c r="F19" s="112">
        <v>4.139976195264583</v>
      </c>
      <c r="G19" s="112">
        <v>2.4837756240501108</v>
      </c>
      <c r="H19" s="112">
        <v>1.5242313243188255</v>
      </c>
      <c r="I19" s="112">
        <v>5.4943798954163015</v>
      </c>
      <c r="J19" s="112">
        <v>5.1070669254465795</v>
      </c>
      <c r="K19" s="112">
        <v>5.822613901259821</v>
      </c>
      <c r="L19" s="112">
        <v>6.5079194249171524</v>
      </c>
      <c r="M19" s="112">
        <v>8.1679333306969415</v>
      </c>
      <c r="N19" s="112">
        <v>8.846597498889075</v>
      </c>
      <c r="O19" s="116">
        <v>1.8639772727639503</v>
      </c>
      <c r="P19" s="116">
        <v>6.1212631092809833</v>
      </c>
      <c r="Q19" s="116">
        <v>9.4990662169661455</v>
      </c>
      <c r="R19" s="116">
        <v>9.8590960064400601</v>
      </c>
      <c r="S19" s="114">
        <v>6.8382874494474333</v>
      </c>
      <c r="T19" s="114">
        <v>6.5631654336468559</v>
      </c>
      <c r="U19" s="114">
        <v>5.6796603440458115</v>
      </c>
      <c r="V19" s="114">
        <v>5.0211996842667306</v>
      </c>
      <c r="W19" s="301">
        <v>4.4511608721042428</v>
      </c>
    </row>
    <row r="20" spans="1:23" x14ac:dyDescent="0.25">
      <c r="A20" s="15"/>
      <c r="B20" s="107" t="s">
        <v>89</v>
      </c>
      <c r="C20" s="37">
        <v>12.749018259840563</v>
      </c>
      <c r="D20" s="38">
        <v>13.076110806363136</v>
      </c>
      <c r="E20" s="38">
        <v>13.788234845305762</v>
      </c>
      <c r="F20" s="38">
        <v>14.063003184136269</v>
      </c>
      <c r="G20" s="38">
        <v>14.408146690641615</v>
      </c>
      <c r="H20" s="38">
        <v>14.777545144262136</v>
      </c>
      <c r="I20" s="38">
        <v>15.072570434349553</v>
      </c>
      <c r="J20" s="38">
        <v>15.637217923206554</v>
      </c>
      <c r="K20" s="38">
        <v>15.985786858437708</v>
      </c>
      <c r="L20" s="38">
        <v>16.799642006170494</v>
      </c>
      <c r="M20" s="38">
        <v>17.804617720060918</v>
      </c>
      <c r="N20" s="38">
        <v>19.020801191503445</v>
      </c>
      <c r="O20" s="38">
        <v>19.75626036809852</v>
      </c>
      <c r="P20" s="38">
        <v>21.118827665299801</v>
      </c>
      <c r="Q20" s="38">
        <v>22.28601707513096</v>
      </c>
      <c r="R20" s="38">
        <v>24.598103306066179</v>
      </c>
      <c r="S20" s="19">
        <v>26.328315550050622</v>
      </c>
      <c r="T20" s="19">
        <v>28.070367277817496</v>
      </c>
      <c r="U20" s="19">
        <v>29.626088575883941</v>
      </c>
      <c r="V20" s="19">
        <v>31.124652814909126</v>
      </c>
      <c r="W20" s="20">
        <v>32.489099631772248</v>
      </c>
    </row>
    <row r="21" spans="1:23" x14ac:dyDescent="0.25">
      <c r="A21" s="15"/>
      <c r="B21" s="110" t="s">
        <v>23</v>
      </c>
      <c r="C21" s="115">
        <v>6.6943314215959004</v>
      </c>
      <c r="D21" s="116">
        <v>2.5656292889070231</v>
      </c>
      <c r="E21" s="116">
        <v>5.4459926922314716</v>
      </c>
      <c r="F21" s="116">
        <v>1.9927738533120021</v>
      </c>
      <c r="G21" s="116">
        <v>2.4542660055334675</v>
      </c>
      <c r="H21" s="116">
        <v>2.5638165792721379</v>
      </c>
      <c r="I21" s="116">
        <v>1.9964431656767312</v>
      </c>
      <c r="J21" s="116">
        <v>3.746192405047255</v>
      </c>
      <c r="K21" s="116">
        <v>2.2290981486793537</v>
      </c>
      <c r="L21" s="116">
        <v>5.091117221441066</v>
      </c>
      <c r="M21" s="116">
        <v>5.9821257710211739</v>
      </c>
      <c r="N21" s="116">
        <v>6.8307193704710834</v>
      </c>
      <c r="O21" s="116">
        <v>3.8666046145501065</v>
      </c>
      <c r="P21" s="116">
        <v>6.896888742170515</v>
      </c>
      <c r="Q21" s="116">
        <v>5.526771790220919</v>
      </c>
      <c r="R21" s="116">
        <v>10.374604951349898</v>
      </c>
      <c r="S21" s="114">
        <v>7.0339254309813137</v>
      </c>
      <c r="T21" s="114">
        <v>6.6166471016924744</v>
      </c>
      <c r="U21" s="114">
        <v>5.5422192473265186</v>
      </c>
      <c r="V21" s="114">
        <v>5.0582588220742686</v>
      </c>
      <c r="W21" s="301">
        <v>4.3838137728865911</v>
      </c>
    </row>
    <row r="22" spans="1:23" x14ac:dyDescent="0.25">
      <c r="A22" s="15"/>
      <c r="B22" s="110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4"/>
      <c r="T22" s="114"/>
      <c r="U22" s="114"/>
      <c r="V22" s="114"/>
      <c r="W22" s="301"/>
    </row>
    <row r="23" spans="1:23" x14ac:dyDescent="0.25">
      <c r="A23" s="15"/>
      <c r="B23" s="107" t="s">
        <v>184</v>
      </c>
      <c r="C23" s="108">
        <v>22.067038001979984</v>
      </c>
      <c r="D23" s="109">
        <v>21.361076793428285</v>
      </c>
      <c r="E23" s="109">
        <v>21.590926136394128</v>
      </c>
      <c r="F23" s="109">
        <v>21.638968708602757</v>
      </c>
      <c r="G23" s="109">
        <v>21.402716190680078</v>
      </c>
      <c r="H23" s="109">
        <v>21.431268203670236</v>
      </c>
      <c r="I23" s="109">
        <v>22.624406974933752</v>
      </c>
      <c r="J23" s="109">
        <v>23.858284725000001</v>
      </c>
      <c r="K23" s="109">
        <v>25.379300039520093</v>
      </c>
      <c r="L23" s="109">
        <v>26.681862597319469</v>
      </c>
      <c r="M23" s="109">
        <v>28.158873619723646</v>
      </c>
      <c r="N23" s="109">
        <v>29.85071987983688</v>
      </c>
      <c r="O23" s="270">
        <v>29.830652468968623</v>
      </c>
      <c r="P23" s="270">
        <v>30.686844882779901</v>
      </c>
      <c r="Q23" s="270">
        <v>29.794322341444129</v>
      </c>
      <c r="R23" s="270">
        <v>29.611527567326881</v>
      </c>
      <c r="S23" s="278">
        <v>30.812836715288054</v>
      </c>
      <c r="T23" s="278">
        <v>31.595546706903065</v>
      </c>
      <c r="U23" s="278">
        <v>32.489558908648796</v>
      </c>
      <c r="V23" s="278">
        <v>33.251109478989235</v>
      </c>
      <c r="W23" s="328">
        <v>33.86295263529518</v>
      </c>
    </row>
    <row r="24" spans="1:23" x14ac:dyDescent="0.25">
      <c r="A24" s="15"/>
      <c r="B24" s="110" t="s">
        <v>23</v>
      </c>
      <c r="C24" s="113">
        <f>100*((1+Domácnosti!C19/100)/(1+'Cenová inflácia'!C10/100)-1)</f>
        <v>5.9939922384081745</v>
      </c>
      <c r="D24" s="114">
        <f>100*((1+Domácnosti!D19/100)/(1+'Cenová inflácia'!D10/100)-1)</f>
        <v>-3.1991661431332807</v>
      </c>
      <c r="E24" s="114">
        <f>100*((1+Domácnosti!E19/100)/(1+'Cenová inflácia'!E10/100)-1)</f>
        <v>1.0760194590778038</v>
      </c>
      <c r="F24" s="114">
        <f>100*((1+Domácnosti!F19/100)/(1+'Cenová inflácia'!F10/100)-1)</f>
        <v>0.22251279035061522</v>
      </c>
      <c r="G24" s="114">
        <f>100*((1+Domácnosti!G19/100)/(1+'Cenová inflácia'!G10/100)-1)</f>
        <v>-1.0917919476853721</v>
      </c>
      <c r="H24" s="114">
        <f>100*((1+Domácnosti!H19/100)/(1+'Cenová inflácia'!H10/100)-1)</f>
        <v>0.13340368921297419</v>
      </c>
      <c r="I24" s="114">
        <f>100*((1+Domácnosti!I19/100)/(1+'Cenová inflácia'!I10/100)-1)</f>
        <v>5.567280293096144</v>
      </c>
      <c r="J24" s="114">
        <f>100*((1+Domácnosti!J19/100)/(1+'Cenová inflácia'!J10/100)-1)</f>
        <v>5.4537462636404355</v>
      </c>
      <c r="K24" s="114">
        <f>100*((1+Domácnosti!K19/100)/(1+'Cenová inflácia'!K10/100)-1)</f>
        <v>6.3752081595634946</v>
      </c>
      <c r="L24" s="114">
        <f>100*((1+Domácnosti!L19/100)/(1+'Cenová inflácia'!L10/100)-1)</f>
        <v>5.1323817275143568</v>
      </c>
      <c r="M24" s="114">
        <f>100*((1+Domácnosti!M19/100)/(1+'Cenová inflácia'!M10/100)-1)</f>
        <v>5.535636865743232</v>
      </c>
      <c r="N24" s="114">
        <f>100*((1+Domácnosti!N19/100)/(1+'Cenová inflácia'!N10/100)-1)</f>
        <v>6.0082171004460783</v>
      </c>
      <c r="O24" s="114">
        <f>100*((1+Domácnosti!O19/100)/(1+'Cenová inflácia'!O10/100)-1)</f>
        <v>-6.7225885838051447E-2</v>
      </c>
      <c r="P24" s="114">
        <f>100*((1+Domácnosti!P19/100)/(1+'Cenová inflácia'!P10/100)-1)</f>
        <v>2.8701766235315285</v>
      </c>
      <c r="Q24" s="114">
        <f>100*((1+Domácnosti!Q19/100)/(1+'Cenová inflácia'!Q10/100)-1)</f>
        <v>-2.9084858503541144</v>
      </c>
      <c r="R24" s="114">
        <f>100*((1+Domácnosti!R19/100)/(1+'Cenová inflácia'!R10/100)-1)</f>
        <v>-0.61352217386388963</v>
      </c>
      <c r="S24" s="114">
        <f>100*((1+Domácnosti!S19/100)/(1+'Cenová inflácia'!S10/100)-1)</f>
        <v>4.0568969136421051</v>
      </c>
      <c r="T24" s="114">
        <f>100*((1+Domácnosti!T19/100)/(1+'Cenová inflácia'!T10/100)-1)</f>
        <v>2.540207507823089</v>
      </c>
      <c r="U24" s="114">
        <f>100*((1+Domácnosti!U19/100)/(1+'Cenová inflácia'!U10/100)-1)</f>
        <v>2.8295512973364856</v>
      </c>
      <c r="V24" s="114">
        <f>100*((1+Domácnosti!V19/100)/(1+'Cenová inflácia'!V10/100)-1)</f>
        <v>2.343985563121076</v>
      </c>
      <c r="W24" s="301">
        <f>100*((1+Domácnosti!W19/100)/(1+'Cenová inflácia'!W10/100)-1)</f>
        <v>1.8400683943871066</v>
      </c>
    </row>
    <row r="25" spans="1:23" x14ac:dyDescent="0.25">
      <c r="A25" s="15"/>
      <c r="B25" s="107" t="s">
        <v>90</v>
      </c>
      <c r="C25" s="117">
        <v>14.222298084225141</v>
      </c>
      <c r="D25" s="118">
        <v>14.354129515626633</v>
      </c>
      <c r="E25" s="118">
        <v>14.991471657125693</v>
      </c>
      <c r="F25" s="118">
        <v>14.715041269113954</v>
      </c>
      <c r="G25" s="118">
        <v>14.55019278170532</v>
      </c>
      <c r="H25" s="118">
        <v>14.718792730617723</v>
      </c>
      <c r="I25" s="118">
        <v>15.023019337985497</v>
      </c>
      <c r="J25" s="118">
        <v>15.637217923206554</v>
      </c>
      <c r="K25" s="118">
        <v>16.069262910547717</v>
      </c>
      <c r="L25" s="118">
        <v>16.669269480890627</v>
      </c>
      <c r="M25" s="118">
        <v>17.236528311113425</v>
      </c>
      <c r="N25" s="118">
        <v>17.933729816461959</v>
      </c>
      <c r="O25" s="278">
        <v>18.274010566534027</v>
      </c>
      <c r="P25" s="278">
        <v>18.935902632969604</v>
      </c>
      <c r="Q25" s="278">
        <v>17.71819686842019</v>
      </c>
      <c r="R25" s="278">
        <v>17.692123562589419</v>
      </c>
      <c r="S25" s="278">
        <v>18.44358620074096</v>
      </c>
      <c r="T25" s="278">
        <v>18.921583117661587</v>
      </c>
      <c r="U25" s="278">
        <v>19.431674351987429</v>
      </c>
      <c r="V25" s="278">
        <v>19.894167630237604</v>
      </c>
      <c r="W25" s="328">
        <v>20.247170706007491</v>
      </c>
    </row>
    <row r="26" spans="1:23" x14ac:dyDescent="0.25">
      <c r="A26" s="15"/>
      <c r="B26" s="110" t="s">
        <v>23</v>
      </c>
      <c r="C26" s="113">
        <f>100*((1+Domácnosti!C21/100)/(1+'Cenová inflácia'!C10/100)-1)</f>
        <v>2.0142924185603261</v>
      </c>
      <c r="D26" s="114">
        <f>100*((1+Domácnosti!D21/100)/(1+'Cenová inflácia'!D10/100)-1)</f>
        <v>0.92693480772785275</v>
      </c>
      <c r="E26" s="114">
        <f>100*((1+Domácnosti!E21/100)/(1+'Cenová inflácia'!E10/100)-1)</f>
        <v>4.4401309100995379</v>
      </c>
      <c r="F26" s="114">
        <f>100*((1+Domácnosti!F21/100)/(1+'Cenová inflácia'!F10/100)-1)</f>
        <v>-1.8439176241936694</v>
      </c>
      <c r="G26" s="114">
        <f>100*((1+Domácnosti!G21/100)/(1+'Cenová inflácia'!G10/100)-1)</f>
        <v>-1.1202720019184986</v>
      </c>
      <c r="H26" s="114">
        <f>100*((1+Domácnosti!H21/100)/(1+'Cenová inflácia'!H10/100)-1)</f>
        <v>1.1587471825417417</v>
      </c>
      <c r="I26" s="114">
        <f>100*((1+Domácnosti!I21/100)/(1+'Cenová inflácia'!I10/100)-1)</f>
        <v>2.0669263637018487</v>
      </c>
      <c r="J26" s="114">
        <f>100*((1+Domácnosti!J21/100)/(1+'Cenová inflácia'!J10/100)-1)</f>
        <v>4.0883831099655543</v>
      </c>
      <c r="K26" s="114">
        <f>100*((1+Domácnosti!K21/100)/(1+'Cenová inflácia'!K10/100)-1)</f>
        <v>2.7629274559126227</v>
      </c>
      <c r="L26" s="114">
        <f>100*((1+Domácnosti!L21/100)/(1+'Cenová inflácia'!L10/100)-1)</f>
        <v>3.733877363777971</v>
      </c>
      <c r="M26" s="114">
        <f>100*((1+Domácnosti!M21/100)/(1+'Cenová inflácia'!M10/100)-1)</f>
        <v>3.4030215353653359</v>
      </c>
      <c r="N26" s="114">
        <f>100*((1+Domácnosti!N21/100)/(1+'Cenová inflácia'!N10/100)-1)</f>
        <v>4.0449067977280206</v>
      </c>
      <c r="O26" s="114">
        <f>100*((1+Domácnosti!O21/100)/(1+'Cenová inflácia'!O10/100)-1)</f>
        <v>1.8974343516634962</v>
      </c>
      <c r="P26" s="114">
        <f>100*((1+Domácnosti!P21/100)/(1+'Cenová inflácia'!P10/100)-1)</f>
        <v>3.622040515001812</v>
      </c>
      <c r="Q26" s="114">
        <f>100*((1+Domácnosti!Q21/100)/(1+'Cenová inflácia'!Q10/100)-1)</f>
        <v>-6.4306718731709562</v>
      </c>
      <c r="R26" s="114">
        <f>100*((1+Domácnosti!R21/100)/(1+'Cenová inflácia'!R10/100)-1)</f>
        <v>-0.14715552617681205</v>
      </c>
      <c r="S26" s="114">
        <f>100*((1+Domácnosti!S21/100)/(1+'Cenová inflácia'!S10/100)-1)</f>
        <v>4.247441724522738</v>
      </c>
      <c r="T26" s="114">
        <f>100*((1+Domácnosti!T21/100)/(1+'Cenová inflácia'!T10/100)-1)</f>
        <v>2.5916701433120526</v>
      </c>
      <c r="U26" s="114">
        <f>100*((1+Domácnosti!U21/100)/(1+'Cenová inflácia'!U10/100)-1)</f>
        <v>2.6958168941462413</v>
      </c>
      <c r="V26" s="114">
        <f>100*((1+Domácnosti!V21/100)/(1+'Cenová inflácia'!V10/100)-1)</f>
        <v>2.3800999845537074</v>
      </c>
      <c r="W26" s="301">
        <f>100*((1+Domácnosti!W21/100)/(1+'Cenová inflácia'!W10/100)-1)</f>
        <v>1.774404852371636</v>
      </c>
    </row>
    <row r="27" spans="1:23" x14ac:dyDescent="0.25">
      <c r="A27" s="15"/>
      <c r="B27" s="16"/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3"/>
      <c r="P27" s="53"/>
      <c r="Q27" s="53"/>
      <c r="R27" s="53"/>
      <c r="S27" s="25"/>
      <c r="T27" s="25"/>
      <c r="U27" s="25"/>
      <c r="V27" s="25"/>
      <c r="W27" s="21"/>
    </row>
    <row r="28" spans="1:23" x14ac:dyDescent="0.25">
      <c r="A28" s="15"/>
      <c r="B28" s="17" t="s">
        <v>186</v>
      </c>
      <c r="C28" s="56">
        <v>7.2027337427804845</v>
      </c>
      <c r="D28" s="57">
        <v>8.2602441459070253</v>
      </c>
      <c r="E28" s="57">
        <v>9.4395799026063809</v>
      </c>
      <c r="F28" s="57">
        <v>8.2532136657853314</v>
      </c>
      <c r="G28" s="57">
        <v>7.3808876258929148</v>
      </c>
      <c r="H28" s="57">
        <v>6.4392005373492971</v>
      </c>
      <c r="I28" s="57">
        <v>6.8929764390921129</v>
      </c>
      <c r="J28" s="57">
        <v>9.0743674865530259</v>
      </c>
      <c r="K28" s="57">
        <v>9.1656235315805876</v>
      </c>
      <c r="L28" s="57">
        <v>8.0390915219850587</v>
      </c>
      <c r="M28" s="57">
        <v>10.243502111574667</v>
      </c>
      <c r="N28" s="57">
        <v>9.8036943004035493</v>
      </c>
      <c r="O28" s="38">
        <v>11.536629009978201</v>
      </c>
      <c r="P28" s="38">
        <v>10.951403823187039</v>
      </c>
      <c r="Q28" s="38">
        <v>5.6432592006681004</v>
      </c>
      <c r="R28" s="38">
        <v>6.5973805331692521</v>
      </c>
      <c r="S28" s="19">
        <v>6.6367063630900907</v>
      </c>
      <c r="T28" s="19">
        <v>6.4911957052459224</v>
      </c>
      <c r="U28" s="19">
        <v>6.5046461213704472</v>
      </c>
      <c r="V28" s="19">
        <v>6.3948429490064562</v>
      </c>
      <c r="W28" s="20">
        <v>6.2413855539707521</v>
      </c>
    </row>
    <row r="29" spans="1:23" s="12" customFormat="1" x14ac:dyDescent="0.25">
      <c r="A29" s="41"/>
      <c r="B29" s="119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63"/>
      <c r="P29" s="263"/>
      <c r="Q29" s="263"/>
      <c r="R29" s="263"/>
      <c r="S29" s="329"/>
      <c r="T29" s="329"/>
      <c r="U29" s="329"/>
      <c r="V29" s="329"/>
      <c r="W29" s="330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72"/>
  <sheetViews>
    <sheetView showGridLines="0" zoomScale="90" zoomScaleNormal="90" workbookViewId="0">
      <pane xSplit="2" ySplit="6" topLeftCell="P22" activePane="bottomRight" state="frozen"/>
      <selection pane="topRight" activeCell="C1" sqref="C1"/>
      <selection pane="bottomLeft" activeCell="A7" sqref="A7"/>
      <selection pane="bottomRight" activeCell="R55" sqref="R55"/>
    </sheetView>
  </sheetViews>
  <sheetFormatPr defaultColWidth="9.140625" defaultRowHeight="15.75" x14ac:dyDescent="0.25"/>
  <cols>
    <col min="1" max="1" width="5.7109375" style="7" customWidth="1"/>
    <col min="2" max="2" width="59" style="7" customWidth="1"/>
    <col min="3" max="3" width="11.140625" style="7" customWidth="1"/>
    <col min="4" max="4" width="11.140625" style="120" customWidth="1"/>
    <col min="5" max="18" width="11.140625" style="7" customWidth="1"/>
    <col min="19" max="20" width="11.140625" style="269" customWidth="1"/>
    <col min="21" max="21" width="9.140625" style="269"/>
    <col min="22" max="16384" width="9.140625" style="7"/>
  </cols>
  <sheetData>
    <row r="1" spans="1:23" x14ac:dyDescent="0.25">
      <c r="A1" s="533" t="str">
        <f>'Súhrnné indikátory'!A1:N1</f>
        <v>69. zasadnutie Výboru pre makroekonomické prognózy, 14.6.2024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5"/>
      <c r="R1" s="535"/>
      <c r="S1" s="294"/>
    </row>
    <row r="2" spans="1:23" ht="18.75" x14ac:dyDescent="0.3">
      <c r="A2" s="510" t="s">
        <v>12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284"/>
    </row>
    <row r="3" spans="1:23" x14ac:dyDescent="0.25">
      <c r="A3" s="529" t="s">
        <v>61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285"/>
    </row>
    <row r="4" spans="1:23" x14ac:dyDescent="0.25">
      <c r="A4" s="62"/>
      <c r="B4" s="63"/>
      <c r="C4" s="243"/>
      <c r="D4" s="46"/>
      <c r="E4" s="8"/>
      <c r="F4" s="8"/>
      <c r="G4" s="8"/>
      <c r="H4" s="8"/>
      <c r="I4" s="46"/>
      <c r="J4" s="46"/>
      <c r="K4" s="46"/>
      <c r="L4" s="46"/>
      <c r="M4" s="46"/>
      <c r="N4" s="46"/>
      <c r="O4" s="46"/>
      <c r="P4" s="46"/>
      <c r="Q4" s="46"/>
      <c r="R4" s="46"/>
      <c r="S4" s="83"/>
      <c r="T4" s="83"/>
      <c r="U4" s="83"/>
      <c r="V4" s="83"/>
      <c r="W4" s="286"/>
    </row>
    <row r="5" spans="1:23" s="12" customFormat="1" x14ac:dyDescent="0.25">
      <c r="A5" s="15"/>
      <c r="B5" s="65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5">
        <v>2024</v>
      </c>
      <c r="T5" s="85">
        <v>2025</v>
      </c>
      <c r="U5" s="85">
        <v>2026</v>
      </c>
      <c r="V5" s="85">
        <v>2027</v>
      </c>
      <c r="W5" s="287">
        <v>2028</v>
      </c>
    </row>
    <row r="6" spans="1:23" s="12" customFormat="1" x14ac:dyDescent="0.25">
      <c r="A6" s="41"/>
      <c r="B6" s="13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288" t="s">
        <v>62</v>
      </c>
      <c r="T6" s="288" t="s">
        <v>62</v>
      </c>
      <c r="U6" s="288" t="s">
        <v>62</v>
      </c>
      <c r="V6" s="288" t="s">
        <v>62</v>
      </c>
      <c r="W6" s="289" t="s">
        <v>62</v>
      </c>
    </row>
    <row r="7" spans="1:23" s="12" customFormat="1" x14ac:dyDescent="0.25">
      <c r="A7" s="62"/>
      <c r="B7" s="122"/>
      <c r="C7" s="243"/>
      <c r="D7" s="46"/>
      <c r="E7" s="8"/>
      <c r="F7" s="8"/>
      <c r="G7" s="8"/>
      <c r="H7" s="8"/>
      <c r="I7" s="46"/>
      <c r="J7" s="46"/>
      <c r="K7" s="46"/>
      <c r="L7" s="46"/>
      <c r="M7" s="46"/>
      <c r="N7" s="46"/>
      <c r="O7" s="46"/>
      <c r="P7" s="46"/>
      <c r="Q7" s="46"/>
      <c r="R7" s="136"/>
      <c r="S7" s="331"/>
      <c r="T7" s="331"/>
      <c r="U7" s="331"/>
      <c r="V7" s="331"/>
      <c r="W7" s="332"/>
    </row>
    <row r="8" spans="1:23" s="12" customFormat="1" x14ac:dyDescent="0.25">
      <c r="A8" s="15"/>
      <c r="B8" s="106" t="s">
        <v>5</v>
      </c>
      <c r="C8" s="10"/>
      <c r="D8" s="10"/>
      <c r="E8" s="239"/>
      <c r="F8" s="239"/>
      <c r="W8" s="16"/>
    </row>
    <row r="9" spans="1:23" s="12" customFormat="1" x14ac:dyDescent="0.25">
      <c r="A9" s="15"/>
      <c r="B9" s="106"/>
      <c r="C9" s="38"/>
      <c r="D9" s="38"/>
      <c r="E9" s="38"/>
      <c r="W9" s="16"/>
    </row>
    <row r="10" spans="1:23" x14ac:dyDescent="0.25">
      <c r="A10" s="15"/>
      <c r="B10" s="90" t="s">
        <v>93</v>
      </c>
      <c r="C10" s="125">
        <v>2247.1389999999997</v>
      </c>
      <c r="D10" s="125">
        <v>2203.1580000000004</v>
      </c>
      <c r="E10" s="125">
        <v>2169.8220000000001</v>
      </c>
      <c r="F10" s="125">
        <v>2208.3130000000001</v>
      </c>
      <c r="G10" s="125">
        <v>2209.4319999999998</v>
      </c>
      <c r="H10" s="125">
        <v>2192.2510000000002</v>
      </c>
      <c r="I10" s="125">
        <v>2223.1490000000003</v>
      </c>
      <c r="J10" s="125">
        <v>2267.0969999999998</v>
      </c>
      <c r="K10" s="125">
        <v>2321.049</v>
      </c>
      <c r="L10" s="125">
        <v>2372.2559999999999</v>
      </c>
      <c r="M10" s="125">
        <v>2419.902</v>
      </c>
      <c r="N10" s="125">
        <v>2445.19</v>
      </c>
      <c r="O10" s="125">
        <v>2399.0699999999997</v>
      </c>
      <c r="P10" s="125">
        <v>2385.1179999999999</v>
      </c>
      <c r="Q10" s="125">
        <v>2427.297</v>
      </c>
      <c r="R10" s="125">
        <v>2434.0580000000004</v>
      </c>
      <c r="S10" s="125">
        <v>2429.1580620206246</v>
      </c>
      <c r="T10" s="125">
        <v>2441.4611287478328</v>
      </c>
      <c r="U10" s="125">
        <v>2448.873611059209</v>
      </c>
      <c r="V10" s="125">
        <v>2452.7816279348858</v>
      </c>
      <c r="W10" s="333">
        <v>2450.5759919083293</v>
      </c>
    </row>
    <row r="11" spans="1:23" x14ac:dyDescent="0.25">
      <c r="A11" s="15"/>
      <c r="B11" s="473" t="s">
        <v>33</v>
      </c>
      <c r="C11" s="72">
        <v>3.2233363099503531</v>
      </c>
      <c r="D11" s="72">
        <v>-1.9571997993893309</v>
      </c>
      <c r="E11" s="72">
        <v>-1.5131007399378671</v>
      </c>
      <c r="F11" s="72">
        <v>1.7739243126855486</v>
      </c>
      <c r="G11" s="72">
        <v>5.0672164679532727E-2</v>
      </c>
      <c r="H11" s="72">
        <v>-0.77762067354866238</v>
      </c>
      <c r="I11" s="72">
        <v>1.4094189032186621</v>
      </c>
      <c r="J11" s="72">
        <v>1.976835560729362</v>
      </c>
      <c r="K11" s="72">
        <v>2.3797834852236299</v>
      </c>
      <c r="L11" s="72">
        <v>2.2062007307902531</v>
      </c>
      <c r="M11" s="72">
        <v>2.008467888794474</v>
      </c>
      <c r="N11" s="72">
        <v>1.0450009959080964</v>
      </c>
      <c r="O11" s="72">
        <v>-1.8861519963683904</v>
      </c>
      <c r="P11" s="72">
        <v>-0.58155868732465699</v>
      </c>
      <c r="Q11" s="72">
        <v>1.7684240360435144</v>
      </c>
      <c r="R11" s="72">
        <v>0.27854028575819978</v>
      </c>
      <c r="S11" s="114">
        <v>-0.20130736323357157</v>
      </c>
      <c r="T11" s="114">
        <v>0.50647452380987446</v>
      </c>
      <c r="U11" s="114">
        <v>0.30360845086145893</v>
      </c>
      <c r="V11" s="72">
        <v>0.15958426184299324</v>
      </c>
      <c r="W11" s="334">
        <v>-8.9923864458063552E-2</v>
      </c>
    </row>
    <row r="12" spans="1:23" x14ac:dyDescent="0.25">
      <c r="A12" s="15"/>
      <c r="B12" s="90" t="s">
        <v>95</v>
      </c>
      <c r="C12" s="125">
        <v>1798.3389999999997</v>
      </c>
      <c r="D12" s="125">
        <v>1753.1070000000002</v>
      </c>
      <c r="E12" s="125">
        <v>1715.8589999999999</v>
      </c>
      <c r="F12" s="125">
        <v>1754.596</v>
      </c>
      <c r="G12" s="125">
        <v>1759.855</v>
      </c>
      <c r="H12" s="125">
        <v>1743.5309999999999</v>
      </c>
      <c r="I12" s="125">
        <v>1765.5319999999997</v>
      </c>
      <c r="J12" s="125">
        <v>1803.3409999999997</v>
      </c>
      <c r="K12" s="125">
        <v>1851.9670000000001</v>
      </c>
      <c r="L12" s="125">
        <v>1897.6789999999999</v>
      </c>
      <c r="M12" s="125">
        <v>1941.0789999999997</v>
      </c>
      <c r="N12" s="125">
        <v>1958.067</v>
      </c>
      <c r="O12" s="125">
        <v>1908.3149999999998</v>
      </c>
      <c r="P12" s="125">
        <v>1895.0410000000002</v>
      </c>
      <c r="Q12" s="125">
        <v>1927.732</v>
      </c>
      <c r="R12" s="125">
        <v>1931.9680000000003</v>
      </c>
      <c r="S12" s="167">
        <v>1925.7166449474244</v>
      </c>
      <c r="T12" s="167">
        <v>1940.2485963213692</v>
      </c>
      <c r="U12" s="167">
        <v>1949.3932625911925</v>
      </c>
      <c r="V12" s="125">
        <v>1955.15697792264</v>
      </c>
      <c r="W12" s="333">
        <v>1954.4046695718466</v>
      </c>
    </row>
    <row r="13" spans="1:23" x14ac:dyDescent="0.25">
      <c r="A13" s="15"/>
      <c r="B13" s="473" t="s">
        <v>33</v>
      </c>
      <c r="C13" s="72">
        <v>3.8534613989738897</v>
      </c>
      <c r="D13" s="72">
        <v>-2.515209868662116</v>
      </c>
      <c r="E13" s="72">
        <v>-2.124684916551034</v>
      </c>
      <c r="F13" s="72">
        <v>2.2575864333840956</v>
      </c>
      <c r="G13" s="72">
        <v>0.29972711666959029</v>
      </c>
      <c r="H13" s="72">
        <v>-0.9275764196482128</v>
      </c>
      <c r="I13" s="72">
        <v>1.2618645725255062</v>
      </c>
      <c r="J13" s="72">
        <v>2.1415074889608254</v>
      </c>
      <c r="K13" s="72">
        <v>2.6964395530296503</v>
      </c>
      <c r="L13" s="72">
        <v>2.4682945214466345</v>
      </c>
      <c r="M13" s="72">
        <v>2.2870042825999581</v>
      </c>
      <c r="N13" s="72">
        <v>0.87518333875129528</v>
      </c>
      <c r="O13" s="72">
        <v>-2.5408732183321736</v>
      </c>
      <c r="P13" s="72">
        <v>-0.69558746852588227</v>
      </c>
      <c r="Q13" s="72">
        <v>1.725081409848106</v>
      </c>
      <c r="R13" s="72">
        <v>0.2197400883525491</v>
      </c>
      <c r="S13" s="114">
        <v>-0.32357446151157765</v>
      </c>
      <c r="T13" s="114">
        <v>0.75462563051904574</v>
      </c>
      <c r="U13" s="114">
        <v>0.47131415464807258</v>
      </c>
      <c r="V13" s="72">
        <v>0.29566714126147975</v>
      </c>
      <c r="W13" s="334">
        <v>-3.8478155937771152E-2</v>
      </c>
    </row>
    <row r="14" spans="1:23" x14ac:dyDescent="0.25">
      <c r="A14" s="15"/>
      <c r="B14" s="90" t="s">
        <v>94</v>
      </c>
      <c r="C14" s="125">
        <v>448.80000000000007</v>
      </c>
      <c r="D14" s="125">
        <v>450.05100000000004</v>
      </c>
      <c r="E14" s="125">
        <v>453.96300000000002</v>
      </c>
      <c r="F14" s="125">
        <v>453.71699999999998</v>
      </c>
      <c r="G14" s="125">
        <v>449.577</v>
      </c>
      <c r="H14" s="125">
        <v>448.71999999999997</v>
      </c>
      <c r="I14" s="125">
        <v>457.61699999999996</v>
      </c>
      <c r="J14" s="125">
        <v>463.75599999999997</v>
      </c>
      <c r="K14" s="125">
        <v>469.08199999999999</v>
      </c>
      <c r="L14" s="125">
        <v>474.577</v>
      </c>
      <c r="M14" s="125">
        <v>478.82300000000004</v>
      </c>
      <c r="N14" s="125">
        <v>487.12299999999993</v>
      </c>
      <c r="O14" s="125">
        <v>490.755</v>
      </c>
      <c r="P14" s="125">
        <v>490.077</v>
      </c>
      <c r="Q14" s="125">
        <v>499.56499999999994</v>
      </c>
      <c r="R14" s="125">
        <v>502.09</v>
      </c>
      <c r="S14" s="167">
        <v>503.44141707320034</v>
      </c>
      <c r="T14" s="167">
        <v>501.21253242646372</v>
      </c>
      <c r="U14" s="167">
        <v>499.48034846801625</v>
      </c>
      <c r="V14" s="125">
        <v>497.62465001224598</v>
      </c>
      <c r="W14" s="333">
        <v>496.17132233648277</v>
      </c>
    </row>
    <row r="15" spans="1:23" x14ac:dyDescent="0.25">
      <c r="A15" s="15"/>
      <c r="B15" s="473" t="s">
        <v>33</v>
      </c>
      <c r="C15" s="72">
        <v>0.77331393312318752</v>
      </c>
      <c r="D15" s="72">
        <v>0.27874331550801212</v>
      </c>
      <c r="E15" s="72">
        <v>0.86923482005372144</v>
      </c>
      <c r="F15" s="72">
        <v>-5.4189438346308183E-2</v>
      </c>
      <c r="G15" s="72">
        <v>-0.91246305516433646</v>
      </c>
      <c r="H15" s="72">
        <v>-0.19062363065727173</v>
      </c>
      <c r="I15" s="72">
        <v>1.9827509359957141</v>
      </c>
      <c r="J15" s="72">
        <v>1.3415148475690364</v>
      </c>
      <c r="K15" s="72">
        <v>1.1484487532236853</v>
      </c>
      <c r="L15" s="72">
        <v>1.171436976903828</v>
      </c>
      <c r="M15" s="72">
        <v>0.89469148315237668</v>
      </c>
      <c r="N15" s="72">
        <v>1.7334171499697959</v>
      </c>
      <c r="O15" s="72">
        <v>0.74560224009132536</v>
      </c>
      <c r="P15" s="72">
        <v>-0.13815447626616129</v>
      </c>
      <c r="Q15" s="72">
        <v>1.9360222985367548</v>
      </c>
      <c r="R15" s="72">
        <v>0.50543973256733654</v>
      </c>
      <c r="S15" s="114">
        <v>0.26915833280893864</v>
      </c>
      <c r="T15" s="114">
        <v>-0.4427296942898451</v>
      </c>
      <c r="U15" s="114">
        <v>-0.3455986924472243</v>
      </c>
      <c r="V15" s="72">
        <v>-0.37152581907615723</v>
      </c>
      <c r="W15" s="334">
        <v>-0.29205299129121398</v>
      </c>
    </row>
    <row r="16" spans="1:23" x14ac:dyDescent="0.25">
      <c r="A16" s="15"/>
      <c r="B16" s="126"/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9"/>
      <c r="T16" s="19"/>
      <c r="U16" s="19"/>
      <c r="V16" s="69"/>
      <c r="W16" s="290"/>
    </row>
    <row r="17" spans="1:23" x14ac:dyDescent="0.25">
      <c r="A17" s="15"/>
      <c r="B17" s="123" t="s">
        <v>32</v>
      </c>
      <c r="C17" s="124">
        <v>2433.75</v>
      </c>
      <c r="D17" s="125">
        <v>2365.8000000000002</v>
      </c>
      <c r="E17" s="125">
        <v>2317.5</v>
      </c>
      <c r="F17" s="125">
        <v>2315.3132500000002</v>
      </c>
      <c r="G17" s="125">
        <v>2328.9587500000002</v>
      </c>
      <c r="H17" s="125">
        <v>2329.2472500000003</v>
      </c>
      <c r="I17" s="125">
        <v>2363.0522499999997</v>
      </c>
      <c r="J17" s="125">
        <v>2423.99775</v>
      </c>
      <c r="K17" s="125">
        <v>2492.1179999999999</v>
      </c>
      <c r="L17" s="125">
        <v>2530.6732499999998</v>
      </c>
      <c r="M17" s="125">
        <v>2566.7335000000003</v>
      </c>
      <c r="N17" s="125">
        <v>2583.6357499999999</v>
      </c>
      <c r="O17" s="125">
        <v>2531.27025</v>
      </c>
      <c r="P17" s="125">
        <v>2560.5619999999994</v>
      </c>
      <c r="Q17" s="125">
        <v>2603.9257499999985</v>
      </c>
      <c r="R17" s="125">
        <v>2609.9609999999998</v>
      </c>
      <c r="S17" s="167">
        <v>2616.6946323838283</v>
      </c>
      <c r="T17" s="167">
        <v>2616.4180522664874</v>
      </c>
      <c r="U17" s="167">
        <v>2613.3228947117027</v>
      </c>
      <c r="V17" s="125">
        <v>2607.8197978841063</v>
      </c>
      <c r="W17" s="333">
        <v>2595.2626540713936</v>
      </c>
    </row>
    <row r="18" spans="1:23" x14ac:dyDescent="0.25">
      <c r="A18" s="15"/>
      <c r="B18" s="126" t="s">
        <v>33</v>
      </c>
      <c r="C18" s="71">
        <v>3.244212066899288</v>
      </c>
      <c r="D18" s="72">
        <v>-2.7919876733435989</v>
      </c>
      <c r="E18" s="72">
        <v>-2.0415926959168273</v>
      </c>
      <c r="F18" s="72">
        <v>-9.4358144552308953E-2</v>
      </c>
      <c r="G18" s="72">
        <v>0.58935869692795517</v>
      </c>
      <c r="H18" s="72">
        <v>1.2387510083633479E-2</v>
      </c>
      <c r="I18" s="72">
        <v>1.4513272474615757</v>
      </c>
      <c r="J18" s="72">
        <v>2.5791008218290612</v>
      </c>
      <c r="K18" s="72">
        <v>2.8102439451521688</v>
      </c>
      <c r="L18" s="72">
        <v>1.5470876579680271</v>
      </c>
      <c r="M18" s="72">
        <v>1.4249271414237485</v>
      </c>
      <c r="N18" s="72">
        <v>0.65851207380898114</v>
      </c>
      <c r="O18" s="72">
        <v>-2.0268143448626597</v>
      </c>
      <c r="P18" s="72">
        <v>1.1571956807061357</v>
      </c>
      <c r="Q18" s="72">
        <v>1.6935247027800582</v>
      </c>
      <c r="R18" s="72">
        <v>0.23177504197273713</v>
      </c>
      <c r="S18" s="114">
        <v>0.25799743305852108</v>
      </c>
      <c r="T18" s="114">
        <v>-1.0569827824691291E-2</v>
      </c>
      <c r="U18" s="114">
        <v>-0.11829751564752522</v>
      </c>
      <c r="V18" s="72">
        <v>-0.21057852585810721</v>
      </c>
      <c r="W18" s="334">
        <v>-0.48151884662049893</v>
      </c>
    </row>
    <row r="19" spans="1:23" x14ac:dyDescent="0.25">
      <c r="A19" s="15"/>
      <c r="B19" s="123" t="s">
        <v>96</v>
      </c>
      <c r="C19" s="124">
        <v>339.6</v>
      </c>
      <c r="D19" s="125">
        <v>371.09999999999991</v>
      </c>
      <c r="E19" s="125">
        <v>370.37499999999994</v>
      </c>
      <c r="F19" s="125">
        <v>368.50799999999998</v>
      </c>
      <c r="G19" s="125">
        <v>360.12075000000004</v>
      </c>
      <c r="H19" s="125">
        <v>362.19375000000002</v>
      </c>
      <c r="I19" s="125">
        <v>363.77875000000006</v>
      </c>
      <c r="J19" s="125">
        <v>367.40924999999993</v>
      </c>
      <c r="K19" s="125">
        <v>384.43824999999993</v>
      </c>
      <c r="L19" s="125">
        <v>385.52999999999986</v>
      </c>
      <c r="M19" s="125">
        <v>379.09774999999991</v>
      </c>
      <c r="N19" s="125">
        <v>388.70924999999988</v>
      </c>
      <c r="O19" s="125">
        <v>378.18300000000022</v>
      </c>
      <c r="P19" s="125">
        <v>383.17824999999959</v>
      </c>
      <c r="Q19" s="125">
        <v>389.57249999999851</v>
      </c>
      <c r="R19" s="125">
        <v>395.27051881189584</v>
      </c>
      <c r="S19" s="167">
        <v>405.53919197930531</v>
      </c>
      <c r="T19" s="167">
        <v>405.09163216371007</v>
      </c>
      <c r="U19" s="167">
        <v>403.92548215749389</v>
      </c>
      <c r="V19" s="125">
        <v>401.97645134299324</v>
      </c>
      <c r="W19" s="333">
        <v>398.84840835645878</v>
      </c>
    </row>
    <row r="20" spans="1:23" x14ac:dyDescent="0.25">
      <c r="A20" s="15"/>
      <c r="B20" s="126" t="s">
        <v>33</v>
      </c>
      <c r="C20" s="71">
        <v>8.2562958240357318</v>
      </c>
      <c r="D20" s="72">
        <v>9.2756183745582597</v>
      </c>
      <c r="E20" s="72">
        <v>-0.19536513069252637</v>
      </c>
      <c r="F20" s="72">
        <v>-0.50408369895375005</v>
      </c>
      <c r="G20" s="72">
        <v>-2.276002149207057</v>
      </c>
      <c r="H20" s="72">
        <v>0.57564025399812202</v>
      </c>
      <c r="I20" s="72">
        <v>0.43761108522717418</v>
      </c>
      <c r="J20" s="72">
        <v>0.99799672190854505</v>
      </c>
      <c r="K20" s="72">
        <v>4.6348860296794303</v>
      </c>
      <c r="L20" s="72">
        <v>0.28398578965540544</v>
      </c>
      <c r="M20" s="72">
        <v>-1.6684175031774329</v>
      </c>
      <c r="N20" s="72">
        <v>2.535361921826218</v>
      </c>
      <c r="O20" s="72">
        <v>-2.7080009029884611</v>
      </c>
      <c r="P20" s="72">
        <v>1.3208552473271906</v>
      </c>
      <c r="Q20" s="72">
        <v>1.6687403316860916</v>
      </c>
      <c r="R20" s="72">
        <v>1.4626337361844932</v>
      </c>
      <c r="S20" s="114">
        <v>2.5978849113956315</v>
      </c>
      <c r="T20" s="114">
        <v>-0.11036166773693568</v>
      </c>
      <c r="U20" s="114">
        <v>-0.28787314119214091</v>
      </c>
      <c r="V20" s="72">
        <v>-0.48252237122804464</v>
      </c>
      <c r="W20" s="334">
        <v>-0.77816572987888799</v>
      </c>
    </row>
    <row r="21" spans="1:23" x14ac:dyDescent="0.25">
      <c r="A21" s="15"/>
      <c r="B21" s="123"/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67"/>
      <c r="T21" s="167"/>
      <c r="U21" s="167"/>
      <c r="V21" s="125"/>
      <c r="W21" s="333"/>
    </row>
    <row r="22" spans="1:23" x14ac:dyDescent="0.25">
      <c r="A22" s="15"/>
      <c r="B22" s="129" t="s">
        <v>104</v>
      </c>
      <c r="C22" s="124">
        <v>2279.98225</v>
      </c>
      <c r="D22" s="125">
        <v>2176.6437500000002</v>
      </c>
      <c r="E22" s="125">
        <v>2151.9297500000002</v>
      </c>
      <c r="F22" s="125">
        <v>2192.54925</v>
      </c>
      <c r="G22" s="125">
        <v>2191.2502500000001</v>
      </c>
      <c r="H22" s="125">
        <v>2176.0532499999999</v>
      </c>
      <c r="I22" s="125">
        <v>2204.6455000000001</v>
      </c>
      <c r="J22" s="125">
        <v>2251.6312499999999</v>
      </c>
      <c r="K22" s="125">
        <v>2306.9682499999999</v>
      </c>
      <c r="L22" s="125">
        <v>2348.9295000000002</v>
      </c>
      <c r="M22" s="125">
        <v>2392.80575</v>
      </c>
      <c r="N22" s="125">
        <v>2416.0677500000002</v>
      </c>
      <c r="O22" s="125">
        <v>2372.0425000000005</v>
      </c>
      <c r="P22" s="125">
        <v>2355.107</v>
      </c>
      <c r="Q22" s="125">
        <v>2394.9012499999999</v>
      </c>
      <c r="R22" s="125">
        <v>2399.1930000000002</v>
      </c>
      <c r="S22" s="167">
        <v>2395.7235952575429</v>
      </c>
      <c r="T22" s="167">
        <v>2406.6710500093827</v>
      </c>
      <c r="U22" s="167">
        <v>2413.962682570846</v>
      </c>
      <c r="V22" s="125">
        <v>2417.816560666236</v>
      </c>
      <c r="W22" s="333">
        <v>2414.9916668881842</v>
      </c>
    </row>
    <row r="23" spans="1:23" x14ac:dyDescent="0.25">
      <c r="A23" s="15"/>
      <c r="B23" s="130" t="s">
        <v>33</v>
      </c>
      <c r="C23" s="71">
        <v>2.5768587279583199</v>
      </c>
      <c r="D23" s="72">
        <v>-4.5324256362083482</v>
      </c>
      <c r="E23" s="72">
        <v>-1.1354177733494453</v>
      </c>
      <c r="F23" s="72">
        <v>1.8875848526189065</v>
      </c>
      <c r="G23" s="72">
        <v>-5.9246103593790789E-2</v>
      </c>
      <c r="H23" s="72">
        <v>-0.69353101043571064</v>
      </c>
      <c r="I23" s="72">
        <v>1.313949922870683</v>
      </c>
      <c r="J23" s="72">
        <v>2.1312156534916804</v>
      </c>
      <c r="K23" s="72">
        <v>2.4576404329083701</v>
      </c>
      <c r="L23" s="72">
        <v>1.818891525706956</v>
      </c>
      <c r="M23" s="72">
        <v>1.8679253677047258</v>
      </c>
      <c r="N23" s="72">
        <v>0.97216416334673372</v>
      </c>
      <c r="O23" s="72">
        <v>-1.8221860707341331</v>
      </c>
      <c r="P23" s="72">
        <v>-0.71396275572636059</v>
      </c>
      <c r="Q23" s="72">
        <v>1.6897002981180798</v>
      </c>
      <c r="R23" s="72">
        <v>0.17920363104744208</v>
      </c>
      <c r="S23" s="114">
        <v>-0.14460715509162503</v>
      </c>
      <c r="T23" s="114">
        <v>0.45695817219943979</v>
      </c>
      <c r="U23" s="114">
        <v>0.30297587040135632</v>
      </c>
      <c r="V23" s="72">
        <v>0.1596494479063626</v>
      </c>
      <c r="W23" s="334">
        <v>-0.11683656336911596</v>
      </c>
    </row>
    <row r="24" spans="1:23" x14ac:dyDescent="0.25">
      <c r="A24" s="15"/>
      <c r="B24" s="130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114"/>
      <c r="T24" s="114"/>
      <c r="U24" s="114"/>
      <c r="V24" s="72"/>
      <c r="W24" s="334"/>
    </row>
    <row r="25" spans="1:23" x14ac:dyDescent="0.25">
      <c r="A25" s="15"/>
      <c r="B25" s="129" t="s">
        <v>218</v>
      </c>
      <c r="C25" s="125">
        <v>12.741583333333335</v>
      </c>
      <c r="D25" s="125">
        <v>14.337285714285715</v>
      </c>
      <c r="E25" s="125">
        <v>17.197583333333331</v>
      </c>
      <c r="F25" s="125">
        <v>20.541333333333331</v>
      </c>
      <c r="G25" s="125">
        <v>13.437749999999999</v>
      </c>
      <c r="H25" s="125">
        <v>11.497846153846154</v>
      </c>
      <c r="I25" s="125">
        <v>17.243583333333333</v>
      </c>
      <c r="J25" s="125">
        <v>22.774583333333332</v>
      </c>
      <c r="K25" s="125">
        <v>30.703666666666667</v>
      </c>
      <c r="L25" s="125">
        <v>39.770004584182246</v>
      </c>
      <c r="M25" s="125">
        <v>58.975583333333333</v>
      </c>
      <c r="N25" s="125">
        <v>67.749332689060921</v>
      </c>
      <c r="O25" s="125">
        <v>74.188249999999996</v>
      </c>
      <c r="P25" s="125">
        <v>68.250666666666675</v>
      </c>
      <c r="Q25" s="125">
        <v>79.658083333333323</v>
      </c>
      <c r="R25" s="125">
        <v>96.761333333333326</v>
      </c>
      <c r="S25" s="167">
        <v>106.09686677333332</v>
      </c>
      <c r="T25" s="167">
        <v>120.42396522817712</v>
      </c>
      <c r="U25" s="167">
        <v>129.52858758679372</v>
      </c>
      <c r="V25" s="125">
        <v>135.81850981933758</v>
      </c>
      <c r="W25" s="333">
        <v>141.45557894369767</v>
      </c>
    </row>
    <row r="26" spans="1:23" x14ac:dyDescent="0.25">
      <c r="A26" s="15"/>
      <c r="B26" s="130" t="s">
        <v>23</v>
      </c>
      <c r="C26" s="71"/>
      <c r="D26" s="72">
        <f>(D25/C25-1)*100</f>
        <v>12.52357999164715</v>
      </c>
      <c r="E26" s="72">
        <f t="shared" ref="E26:W26" si="0">(E25/D25-1)*100</f>
        <v>19.950063603723866</v>
      </c>
      <c r="F26" s="72">
        <f t="shared" si="0"/>
        <v>19.44313881310844</v>
      </c>
      <c r="G26" s="72">
        <f t="shared" si="0"/>
        <v>-34.581899909126314</v>
      </c>
      <c r="H26" s="72">
        <f t="shared" si="0"/>
        <v>-14.43622515788614</v>
      </c>
      <c r="I26" s="72">
        <f t="shared" si="0"/>
        <v>49.97229135445658</v>
      </c>
      <c r="J26" s="72">
        <f t="shared" si="0"/>
        <v>32.075699656393923</v>
      </c>
      <c r="K26" s="72">
        <f t="shared" si="0"/>
        <v>34.815492416619406</v>
      </c>
      <c r="L26" s="72">
        <f t="shared" si="0"/>
        <v>29.528518583607543</v>
      </c>
      <c r="M26" s="72">
        <f t="shared" si="0"/>
        <v>48.291618142759127</v>
      </c>
      <c r="N26" s="72">
        <f t="shared" si="0"/>
        <v>14.876918310647081</v>
      </c>
      <c r="O26" s="72">
        <f t="shared" si="0"/>
        <v>9.5040306012914133</v>
      </c>
      <c r="P26" s="72">
        <f t="shared" si="0"/>
        <v>-8.0034012573868765</v>
      </c>
      <c r="Q26" s="72">
        <f t="shared" si="0"/>
        <v>16.714000351644899</v>
      </c>
      <c r="R26" s="72">
        <f t="shared" si="0"/>
        <v>21.470827923929047</v>
      </c>
      <c r="S26" s="72">
        <f t="shared" si="0"/>
        <v>9.647999999999989</v>
      </c>
      <c r="T26" s="72">
        <f t="shared" si="0"/>
        <v>13.503790347977374</v>
      </c>
      <c r="U26" s="72">
        <f t="shared" si="0"/>
        <v>7.5604738154613438</v>
      </c>
      <c r="V26" s="72">
        <f t="shared" si="0"/>
        <v>4.8560108233475008</v>
      </c>
      <c r="W26" s="334">
        <f t="shared" si="0"/>
        <v>4.1504424778760818</v>
      </c>
    </row>
    <row r="27" spans="1:23" x14ac:dyDescent="0.25">
      <c r="A27" s="41"/>
      <c r="B27" s="129"/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335"/>
      <c r="T27" s="335"/>
      <c r="U27" s="335"/>
      <c r="V27" s="335"/>
      <c r="W27" s="336"/>
    </row>
    <row r="28" spans="1:23" x14ac:dyDescent="0.25">
      <c r="A28" s="62"/>
      <c r="B28" s="131"/>
      <c r="C28" s="243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83"/>
      <c r="T28" s="83"/>
      <c r="U28" s="83"/>
      <c r="V28" s="83"/>
      <c r="W28" s="286"/>
    </row>
    <row r="29" spans="1:23" x14ac:dyDescent="0.25">
      <c r="A29" s="15"/>
      <c r="B29" s="132" t="s">
        <v>98</v>
      </c>
      <c r="C29" s="4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5"/>
      <c r="T29" s="85"/>
      <c r="U29" s="85"/>
      <c r="V29" s="85"/>
      <c r="W29" s="287"/>
    </row>
    <row r="30" spans="1:23" x14ac:dyDescent="0.25">
      <c r="A30" s="15"/>
      <c r="B30" s="132"/>
      <c r="C30" s="4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5"/>
      <c r="T30" s="85"/>
      <c r="U30" s="85"/>
      <c r="V30" s="85"/>
      <c r="W30" s="287"/>
    </row>
    <row r="31" spans="1:23" x14ac:dyDescent="0.25">
      <c r="A31" s="15"/>
      <c r="B31" s="123" t="s">
        <v>34</v>
      </c>
      <c r="C31" s="68">
        <v>1.58826027461898</v>
      </c>
      <c r="D31" s="69">
        <v>-4.5518727705129436E-2</v>
      </c>
      <c r="E31" s="69">
        <v>0.6143179769328988</v>
      </c>
      <c r="F31" s="69">
        <v>-0.98128579346019595</v>
      </c>
      <c r="G31" s="69">
        <v>0.98898614018254616</v>
      </c>
      <c r="H31" s="69">
        <v>0.32502960755818044</v>
      </c>
      <c r="I31" s="69">
        <v>0.2403008202766177</v>
      </c>
      <c r="J31" s="69">
        <v>0.60499295081166693</v>
      </c>
      <c r="K31" s="69">
        <v>0.72593327724486123</v>
      </c>
      <c r="L31" s="69">
        <v>-0.1252940644350331</v>
      </c>
      <c r="M31" s="69">
        <v>-0.30569155510629109</v>
      </c>
      <c r="N31" s="69">
        <v>-0.1767874926945634</v>
      </c>
      <c r="O31" s="69">
        <v>-1.0457324413251534</v>
      </c>
      <c r="P31" s="69">
        <v>1.3071418368145959</v>
      </c>
      <c r="Q31" s="69">
        <v>0.9518783671251585</v>
      </c>
      <c r="R31" s="69">
        <v>-8.9066525323200363E-2</v>
      </c>
      <c r="S31" s="69">
        <v>-0.12865797892579467</v>
      </c>
      <c r="T31" s="69">
        <v>-0.32152564537484274</v>
      </c>
      <c r="U31" s="69">
        <v>-0.22880018646509459</v>
      </c>
      <c r="V31" s="69">
        <v>-0.31203285530994052</v>
      </c>
      <c r="W31" s="290">
        <v>-0.4187432999665841</v>
      </c>
    </row>
    <row r="32" spans="1:23" x14ac:dyDescent="0.25">
      <c r="A32" s="15"/>
      <c r="B32" s="123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334"/>
    </row>
    <row r="33" spans="1:23" x14ac:dyDescent="0.25">
      <c r="A33" s="15"/>
      <c r="B33" s="123" t="s">
        <v>155</v>
      </c>
      <c r="C33" s="18">
        <v>59.380199311563018</v>
      </c>
      <c r="D33" s="19">
        <v>59.13490544977185</v>
      </c>
      <c r="E33" s="19">
        <v>59.378533930504631</v>
      </c>
      <c r="F33" s="19">
        <v>58.689305611520879</v>
      </c>
      <c r="G33" s="19">
        <v>59.144291800380465</v>
      </c>
      <c r="H33" s="19">
        <v>59.244127718495307</v>
      </c>
      <c r="I33" s="19">
        <v>59.315905126535441</v>
      </c>
      <c r="J33" s="19">
        <v>59.621586571786878</v>
      </c>
      <c r="K33" s="19">
        <v>60.028604933289976</v>
      </c>
      <c r="L33" s="19">
        <v>59.958547250301294</v>
      </c>
      <c r="M33" s="19">
        <v>59.79306316119731</v>
      </c>
      <c r="N33" s="19">
        <v>59.682587509628227</v>
      </c>
      <c r="O33" s="19">
        <v>59.064202385462529</v>
      </c>
      <c r="P33" s="19">
        <v>60.046990174036893</v>
      </c>
      <c r="Q33" s="19">
        <v>60.858897677108082</v>
      </c>
      <c r="R33" s="19">
        <v>60.835560096262007</v>
      </c>
      <c r="S33" s="19">
        <v>60.770982706552758</v>
      </c>
      <c r="T33" s="19">
        <v>60.629728036843545</v>
      </c>
      <c r="U33" s="19">
        <v>60.548231882267359</v>
      </c>
      <c r="V33" s="19">
        <v>60.414460115485049</v>
      </c>
      <c r="W33" s="20">
        <v>60.214873587257145</v>
      </c>
    </row>
    <row r="34" spans="1:23" x14ac:dyDescent="0.25">
      <c r="A34" s="15"/>
      <c r="B34" s="123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0"/>
    </row>
    <row r="35" spans="1:23" x14ac:dyDescent="0.25">
      <c r="A35" s="15"/>
      <c r="B35" s="123" t="s">
        <v>156</v>
      </c>
      <c r="C35" s="68">
        <v>69.408945892899979</v>
      </c>
      <c r="D35" s="69">
        <v>69.255302907230742</v>
      </c>
      <c r="E35" s="69">
        <v>69.690493356679369</v>
      </c>
      <c r="F35" s="69">
        <v>69.039251474522544</v>
      </c>
      <c r="G35" s="69">
        <v>69.833615141851652</v>
      </c>
      <c r="H35" s="69">
        <v>70.316418932409817</v>
      </c>
      <c r="I35" s="69">
        <v>70.813180183050292</v>
      </c>
      <c r="J35" s="69">
        <v>71.638734828758018</v>
      </c>
      <c r="K35" s="69">
        <v>72.670530063713244</v>
      </c>
      <c r="L35" s="69">
        <v>73.174350712310485</v>
      </c>
      <c r="M35" s="69">
        <v>73.560286415922377</v>
      </c>
      <c r="N35" s="69">
        <v>74.020951424847553</v>
      </c>
      <c r="O35" s="69">
        <v>73.830966323333087</v>
      </c>
      <c r="P35" s="69">
        <v>75.536352280880919</v>
      </c>
      <c r="Q35" s="69">
        <v>77.030186458019472</v>
      </c>
      <c r="R35" s="69">
        <v>77.554811180712832</v>
      </c>
      <c r="S35" s="69">
        <v>77.984477542846363</v>
      </c>
      <c r="T35" s="69">
        <v>78.265869609675875</v>
      </c>
      <c r="U35" s="69">
        <v>78.62206123858212</v>
      </c>
      <c r="V35" s="69">
        <v>78.872991644183728</v>
      </c>
      <c r="W35" s="290">
        <v>79.029165127379542</v>
      </c>
    </row>
    <row r="36" spans="1:23" x14ac:dyDescent="0.25">
      <c r="A36" s="41"/>
      <c r="B36" s="130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335"/>
      <c r="T36" s="335"/>
      <c r="U36" s="335"/>
      <c r="V36" s="335"/>
      <c r="W36" s="336"/>
    </row>
    <row r="37" spans="1:23" s="12" customFormat="1" x14ac:dyDescent="0.25">
      <c r="A37" s="62"/>
      <c r="B37" s="135"/>
      <c r="C37" s="251"/>
      <c r="D37" s="136"/>
      <c r="E37" s="136"/>
      <c r="F37" s="136"/>
      <c r="G37" s="136"/>
      <c r="H37" s="136"/>
      <c r="I37" s="136"/>
      <c r="J37" s="136"/>
      <c r="K37" s="136"/>
      <c r="L37" s="33"/>
      <c r="M37" s="33"/>
      <c r="N37" s="33"/>
      <c r="O37" s="33"/>
      <c r="P37" s="33"/>
      <c r="Q37" s="33"/>
      <c r="R37" s="33"/>
      <c r="S37" s="35"/>
      <c r="T37" s="35"/>
      <c r="U37" s="35"/>
      <c r="V37" s="35"/>
      <c r="W37" s="36"/>
    </row>
    <row r="38" spans="1:23" x14ac:dyDescent="0.25">
      <c r="A38" s="15"/>
      <c r="B38" s="137" t="s">
        <v>35</v>
      </c>
      <c r="C38" s="56"/>
      <c r="D38" s="57"/>
      <c r="E38" s="57"/>
      <c r="F38" s="57"/>
      <c r="G38" s="57"/>
      <c r="H38" s="57"/>
      <c r="I38" s="57"/>
      <c r="J38" s="57"/>
      <c r="K38" s="57"/>
      <c r="L38" s="38"/>
      <c r="M38" s="38"/>
      <c r="N38" s="38"/>
      <c r="O38" s="38"/>
      <c r="P38" s="38"/>
      <c r="Q38" s="38"/>
      <c r="R38" s="38"/>
      <c r="S38" s="19"/>
      <c r="T38" s="19"/>
      <c r="U38" s="19"/>
      <c r="V38" s="19"/>
      <c r="W38" s="20"/>
    </row>
    <row r="39" spans="1:23" x14ac:dyDescent="0.25">
      <c r="A39" s="15"/>
      <c r="B39" s="137"/>
      <c r="C39" s="56"/>
      <c r="D39" s="57"/>
      <c r="E39" s="57"/>
      <c r="F39" s="57"/>
      <c r="G39" s="57"/>
      <c r="H39" s="57"/>
      <c r="I39" s="57"/>
      <c r="J39" s="57"/>
      <c r="K39" s="57"/>
      <c r="L39" s="38"/>
      <c r="M39" s="38"/>
      <c r="N39" s="38"/>
      <c r="O39" s="38"/>
      <c r="P39" s="38"/>
      <c r="Q39" s="38"/>
      <c r="R39" s="38"/>
      <c r="S39" s="19"/>
      <c r="T39" s="19"/>
      <c r="U39" s="19"/>
      <c r="V39" s="19"/>
      <c r="W39" s="20"/>
    </row>
    <row r="40" spans="1:23" x14ac:dyDescent="0.25">
      <c r="A40" s="15"/>
      <c r="B40" s="123" t="s">
        <v>200</v>
      </c>
      <c r="C40" s="254">
        <v>257.44999999999993</v>
      </c>
      <c r="D40" s="255">
        <v>324.17499999999995</v>
      </c>
      <c r="E40" s="255">
        <v>389.00000000000006</v>
      </c>
      <c r="F40" s="255">
        <v>364.62824999999998</v>
      </c>
      <c r="G40" s="255">
        <v>377.48699999999997</v>
      </c>
      <c r="H40" s="255">
        <v>385.99525000000006</v>
      </c>
      <c r="I40" s="255">
        <v>358.71500000000003</v>
      </c>
      <c r="J40" s="255">
        <v>314.23599999999999</v>
      </c>
      <c r="K40" s="255">
        <v>265.99349999999998</v>
      </c>
      <c r="L40" s="255">
        <v>223.98250000000002</v>
      </c>
      <c r="M40" s="255">
        <v>179.50150000000002</v>
      </c>
      <c r="N40" s="255">
        <v>157.74424999999999</v>
      </c>
      <c r="O40" s="255">
        <v>181.44225</v>
      </c>
      <c r="P40" s="255">
        <v>187.6095</v>
      </c>
      <c r="Q40" s="255">
        <v>170.40499999999997</v>
      </c>
      <c r="R40" s="255">
        <v>161.89875000000001</v>
      </c>
      <c r="S40" s="255">
        <v>151.59889888316428</v>
      </c>
      <c r="T40" s="255">
        <v>142.97470535822868</v>
      </c>
      <c r="U40" s="255">
        <v>139.75636713826327</v>
      </c>
      <c r="V40" s="255">
        <v>136.66895213616363</v>
      </c>
      <c r="W40" s="337">
        <v>137.7337331898301</v>
      </c>
    </row>
    <row r="41" spans="1:23" x14ac:dyDescent="0.25">
      <c r="A41" s="15"/>
      <c r="B41" s="126" t="s">
        <v>23</v>
      </c>
      <c r="C41" s="71">
        <v>-11.786876820284419</v>
      </c>
      <c r="D41" s="72">
        <v>25.917653913381255</v>
      </c>
      <c r="E41" s="72">
        <v>19.996915246394732</v>
      </c>
      <c r="F41" s="72">
        <v>-6.2652313624678824</v>
      </c>
      <c r="G41" s="72">
        <v>3.5265369592180518</v>
      </c>
      <c r="H41" s="72">
        <v>2.2539186779942266</v>
      </c>
      <c r="I41" s="72">
        <v>-7.0675092504376753</v>
      </c>
      <c r="J41" s="72">
        <v>-12.39953723708237</v>
      </c>
      <c r="K41" s="72">
        <v>-15.352314820708003</v>
      </c>
      <c r="L41" s="72">
        <v>-15.793994966042391</v>
      </c>
      <c r="M41" s="72">
        <v>-19.859140781087802</v>
      </c>
      <c r="N41" s="72">
        <v>-12.120929351565323</v>
      </c>
      <c r="O41" s="72">
        <v>15.023051553384681</v>
      </c>
      <c r="P41" s="72">
        <v>3.3990153891940711</v>
      </c>
      <c r="Q41" s="72">
        <v>-9.1703778326790655</v>
      </c>
      <c r="R41" s="72">
        <v>-4.9917842786303073</v>
      </c>
      <c r="S41" s="72">
        <v>-6.3619089812835039</v>
      </c>
      <c r="T41" s="72">
        <v>-5.6888233281840561</v>
      </c>
      <c r="U41" s="72">
        <v>-2.2509843345378644</v>
      </c>
      <c r="V41" s="72">
        <v>-2.2091408537009416</v>
      </c>
      <c r="W41" s="334">
        <v>0.77909505928284162</v>
      </c>
    </row>
    <row r="42" spans="1:23" x14ac:dyDescent="0.25">
      <c r="A42" s="15"/>
      <c r="B42" s="126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334"/>
    </row>
    <row r="43" spans="1:23" x14ac:dyDescent="0.25">
      <c r="A43" s="15"/>
      <c r="B43" s="123" t="s">
        <v>36</v>
      </c>
      <c r="C43" s="37">
        <v>9.5663644470867997</v>
      </c>
      <c r="D43" s="38">
        <v>12.051227241888862</v>
      </c>
      <c r="E43" s="38">
        <v>14.372806207278776</v>
      </c>
      <c r="F43" s="38">
        <v>13.605828709320708</v>
      </c>
      <c r="G43" s="38">
        <v>13.94770244332442</v>
      </c>
      <c r="H43" s="38">
        <v>14.215866538624084</v>
      </c>
      <c r="I43" s="38">
        <v>13.179488437154207</v>
      </c>
      <c r="J43" s="38">
        <v>11.475864688323266</v>
      </c>
      <c r="K43" s="38">
        <v>9.6440444847860576</v>
      </c>
      <c r="L43" s="38">
        <v>8.1310523102569174</v>
      </c>
      <c r="M43" s="38">
        <v>6.5362760288176363</v>
      </c>
      <c r="N43" s="38">
        <v>5.7541913197002961</v>
      </c>
      <c r="O43" s="38">
        <v>6.6885912163563228</v>
      </c>
      <c r="P43" s="38">
        <v>6.8267027730984049</v>
      </c>
      <c r="Q43" s="38">
        <v>6.1422020427809514</v>
      </c>
      <c r="R43" s="38">
        <v>5.8407987633573457</v>
      </c>
      <c r="S43" s="19">
        <v>5.4762581052515955</v>
      </c>
      <c r="T43" s="19">
        <v>5.1813829315585087</v>
      </c>
      <c r="U43" s="19">
        <v>5.0763655472945679</v>
      </c>
      <c r="V43" s="19">
        <v>4.9797599693259533</v>
      </c>
      <c r="W43" s="20">
        <v>5.0396602729451505</v>
      </c>
    </row>
    <row r="44" spans="1:23" x14ac:dyDescent="0.25">
      <c r="A44" s="15"/>
      <c r="B44" s="123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9"/>
      <c r="T44" s="19"/>
      <c r="U44" s="19"/>
      <c r="V44" s="19"/>
      <c r="W44" s="20"/>
    </row>
    <row r="45" spans="1:23" x14ac:dyDescent="0.25">
      <c r="A45" s="15"/>
      <c r="B45" s="123" t="s">
        <v>130</v>
      </c>
      <c r="C45" s="18">
        <v>8.832951547433959</v>
      </c>
      <c r="D45" s="19">
        <v>12.839349312716461</v>
      </c>
      <c r="E45" s="19">
        <v>14.171360169226602</v>
      </c>
      <c r="F45" s="19">
        <v>14.591686321491457</v>
      </c>
      <c r="G45" s="19">
        <v>15.020214132761311</v>
      </c>
      <c r="H45" s="19">
        <v>15.377619077100443</v>
      </c>
      <c r="I45" s="19">
        <v>14.294176821047344</v>
      </c>
      <c r="J45" s="19">
        <v>13.146959681589562</v>
      </c>
      <c r="K45" s="19">
        <v>11.079764196268824</v>
      </c>
      <c r="L45" s="19">
        <v>8.34758888826115</v>
      </c>
      <c r="M45" s="19">
        <v>6.5961570539773442</v>
      </c>
      <c r="N45" s="19">
        <v>6.1099853420228509</v>
      </c>
      <c r="O45" s="19">
        <v>7.6340679838087722</v>
      </c>
      <c r="P45" s="19">
        <v>8.1149854844905196</v>
      </c>
      <c r="Q45" s="19">
        <v>6.9547071070180353</v>
      </c>
      <c r="R45" s="19">
        <v>6.2172601298269354</v>
      </c>
      <c r="S45" s="19">
        <v>5.9226755399003066</v>
      </c>
      <c r="T45" s="19">
        <v>5.6160397813381895</v>
      </c>
      <c r="U45" s="19">
        <v>5.4982263583253852</v>
      </c>
      <c r="V45" s="19">
        <v>5.3960563840270632</v>
      </c>
      <c r="W45" s="20">
        <v>5.456672743763205</v>
      </c>
    </row>
    <row r="46" spans="1:23" x14ac:dyDescent="0.25">
      <c r="A46" s="15"/>
      <c r="B46" s="123"/>
      <c r="C46" s="47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5"/>
      <c r="T46" s="85"/>
      <c r="U46" s="85"/>
      <c r="V46" s="85"/>
      <c r="W46" s="287"/>
    </row>
    <row r="47" spans="1:23" x14ac:dyDescent="0.25">
      <c r="A47" s="15"/>
      <c r="B47" s="123" t="s">
        <v>103</v>
      </c>
      <c r="C47" s="18">
        <v>7.6495653927181619</v>
      </c>
      <c r="D47" s="19">
        <v>11.436335675221892</v>
      </c>
      <c r="E47" s="19">
        <v>12.47867858457807</v>
      </c>
      <c r="F47" s="19">
        <v>13.155825150278813</v>
      </c>
      <c r="G47" s="19">
        <v>13.585754999019056</v>
      </c>
      <c r="H47" s="19">
        <v>14.107888429951739</v>
      </c>
      <c r="I47" s="19">
        <v>12.789967893097714</v>
      </c>
      <c r="J47" s="19">
        <v>11.502115510298113</v>
      </c>
      <c r="K47" s="19">
        <v>9.4849735430648074</v>
      </c>
      <c r="L47" s="19">
        <v>7.0622593859209521</v>
      </c>
      <c r="M47" s="19">
        <v>5.4176550591020707</v>
      </c>
      <c r="N47" s="19">
        <v>4.9975602360197051</v>
      </c>
      <c r="O47" s="19">
        <v>6.7789619604396112</v>
      </c>
      <c r="P47" s="19">
        <v>7.4770774318643358</v>
      </c>
      <c r="Q47" s="19">
        <v>6.3106321348497838</v>
      </c>
      <c r="R47" s="19">
        <v>5.3012516056334791</v>
      </c>
      <c r="S47" s="19">
        <v>4.9601088754132734</v>
      </c>
      <c r="T47" s="19">
        <v>4.6801039084924048</v>
      </c>
      <c r="U47" s="19">
        <v>4.5889454198423207</v>
      </c>
      <c r="V47" s="19">
        <v>4.4982605589857378</v>
      </c>
      <c r="W47" s="20">
        <v>4.5567357894599088</v>
      </c>
    </row>
    <row r="48" spans="1:23" x14ac:dyDescent="0.25">
      <c r="A48" s="41"/>
      <c r="B48" s="123"/>
      <c r="C48" s="5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54"/>
      <c r="T48" s="154"/>
      <c r="U48" s="154"/>
      <c r="V48" s="154"/>
      <c r="W48" s="155"/>
    </row>
    <row r="49" spans="1:23" s="12" customFormat="1" x14ac:dyDescent="0.25">
      <c r="A49" s="62"/>
      <c r="B49" s="138"/>
      <c r="C49" s="243"/>
      <c r="D49" s="46"/>
      <c r="E49" s="46"/>
      <c r="F49" s="46"/>
      <c r="G49" s="46"/>
      <c r="H49" s="46"/>
      <c r="I49" s="46"/>
      <c r="J49" s="136"/>
      <c r="K49" s="136"/>
      <c r="L49" s="33"/>
      <c r="M49" s="33"/>
      <c r="N49" s="33"/>
      <c r="O49" s="33"/>
      <c r="P49" s="33"/>
      <c r="Q49" s="33"/>
      <c r="R49" s="33"/>
      <c r="S49" s="35"/>
      <c r="T49" s="35"/>
      <c r="U49" s="35"/>
      <c r="V49" s="35"/>
      <c r="W49" s="36"/>
    </row>
    <row r="50" spans="1:23" x14ac:dyDescent="0.25">
      <c r="A50" s="15"/>
      <c r="B50" s="122" t="s">
        <v>140</v>
      </c>
      <c r="C50" s="47"/>
      <c r="D50" s="10"/>
      <c r="E50" s="10"/>
      <c r="F50" s="10"/>
      <c r="G50" s="10"/>
      <c r="H50" s="10"/>
      <c r="I50" s="10"/>
      <c r="J50" s="57"/>
      <c r="K50" s="57"/>
      <c r="L50" s="38"/>
      <c r="M50" s="38"/>
      <c r="N50" s="38"/>
      <c r="O50" s="38"/>
      <c r="P50" s="38"/>
      <c r="Q50" s="38"/>
      <c r="R50" s="38"/>
      <c r="S50" s="19"/>
      <c r="T50" s="19"/>
      <c r="U50" s="19"/>
      <c r="V50" s="19"/>
      <c r="W50" s="20"/>
    </row>
    <row r="51" spans="1:23" x14ac:dyDescent="0.25">
      <c r="A51" s="15"/>
      <c r="B51" s="122"/>
      <c r="C51" s="47"/>
      <c r="D51" s="10"/>
      <c r="E51" s="10"/>
      <c r="F51" s="10"/>
      <c r="G51" s="10"/>
      <c r="H51" s="10"/>
      <c r="I51" s="10"/>
      <c r="J51" s="57"/>
      <c r="K51" s="57"/>
      <c r="L51" s="38"/>
      <c r="M51" s="38"/>
      <c r="N51" s="38"/>
      <c r="O51" s="38"/>
      <c r="P51" s="38"/>
      <c r="Q51" s="38"/>
      <c r="R51" s="38"/>
      <c r="S51" s="19"/>
      <c r="T51" s="19"/>
      <c r="U51" s="19"/>
      <c r="V51" s="19"/>
      <c r="W51" s="20"/>
    </row>
    <row r="52" spans="1:23" x14ac:dyDescent="0.25">
      <c r="A52" s="15"/>
      <c r="B52" s="123" t="s">
        <v>196</v>
      </c>
      <c r="C52" s="139">
        <v>723</v>
      </c>
      <c r="D52" s="140">
        <v>745</v>
      </c>
      <c r="E52" s="140">
        <v>769</v>
      </c>
      <c r="F52" s="140">
        <v>786</v>
      </c>
      <c r="G52" s="140">
        <v>806</v>
      </c>
      <c r="H52" s="140">
        <v>824</v>
      </c>
      <c r="I52" s="140">
        <v>858</v>
      </c>
      <c r="J52" s="140">
        <v>883</v>
      </c>
      <c r="K52" s="140">
        <v>912</v>
      </c>
      <c r="L52" s="140">
        <v>954</v>
      </c>
      <c r="M52" s="140">
        <v>1013</v>
      </c>
      <c r="N52" s="140">
        <v>1092</v>
      </c>
      <c r="O52" s="140">
        <v>1133</v>
      </c>
      <c r="P52" s="140">
        <v>1211</v>
      </c>
      <c r="Q52" s="140">
        <v>1304</v>
      </c>
      <c r="R52" s="140">
        <v>1430</v>
      </c>
      <c r="S52" s="125">
        <v>1530</v>
      </c>
      <c r="T52" s="125">
        <v>1623</v>
      </c>
      <c r="U52" s="125">
        <v>1710</v>
      </c>
      <c r="V52" s="125">
        <v>1793</v>
      </c>
      <c r="W52" s="333">
        <v>1875</v>
      </c>
    </row>
    <row r="53" spans="1:23" x14ac:dyDescent="0.25">
      <c r="A53" s="15"/>
      <c r="B53" s="130" t="s">
        <v>33</v>
      </c>
      <c r="C53" s="111">
        <v>8.071748878923767</v>
      </c>
      <c r="D53" s="112">
        <v>3.0428769017980528</v>
      </c>
      <c r="E53" s="112">
        <v>3.2214765100671228</v>
      </c>
      <c r="F53" s="112">
        <v>2.2106631989596837</v>
      </c>
      <c r="G53" s="112">
        <v>2.5445292620865034</v>
      </c>
      <c r="H53" s="112">
        <v>2.2332506203474045</v>
      </c>
      <c r="I53" s="112">
        <v>4.126213592233019</v>
      </c>
      <c r="J53" s="112">
        <v>2.9137529137529095</v>
      </c>
      <c r="K53" s="112">
        <v>3.2842582106455298</v>
      </c>
      <c r="L53" s="112">
        <v>4.6052631578947345</v>
      </c>
      <c r="M53" s="112">
        <v>6.1844863731656208</v>
      </c>
      <c r="N53" s="112">
        <v>7.7986179664363275</v>
      </c>
      <c r="O53" s="112">
        <v>3.7545787545787634</v>
      </c>
      <c r="P53" s="112">
        <v>6.884377758164173</v>
      </c>
      <c r="Q53" s="112">
        <v>7.6796036333608653</v>
      </c>
      <c r="R53" s="112">
        <v>9.6625766871165641</v>
      </c>
      <c r="S53" s="72">
        <v>6.9930069930070005</v>
      </c>
      <c r="T53" s="72">
        <v>6.0784313725490202</v>
      </c>
      <c r="U53" s="72">
        <v>5.3604436229205188</v>
      </c>
      <c r="V53" s="72">
        <v>4.8538011695906436</v>
      </c>
      <c r="W53" s="334">
        <v>4.5733407696597839</v>
      </c>
    </row>
    <row r="54" spans="1:23" x14ac:dyDescent="0.25">
      <c r="A54" s="15"/>
      <c r="B54" s="123" t="s">
        <v>197</v>
      </c>
      <c r="C54" s="139">
        <v>806.55006568508679</v>
      </c>
      <c r="D54" s="140">
        <v>817.81400047007708</v>
      </c>
      <c r="E54" s="140">
        <v>836.10714741013749</v>
      </c>
      <c r="F54" s="140">
        <v>822.44327801693078</v>
      </c>
      <c r="G54" s="140">
        <v>813.94613990650919</v>
      </c>
      <c r="H54" s="140">
        <v>820.72394918300802</v>
      </c>
      <c r="I54" s="140">
        <v>855.17932380110358</v>
      </c>
      <c r="J54" s="140">
        <v>883</v>
      </c>
      <c r="K54" s="140">
        <v>916.76236548119277</v>
      </c>
      <c r="L54" s="140">
        <v>946.59654526737484</v>
      </c>
      <c r="M54" s="140">
        <v>980.67835286823311</v>
      </c>
      <c r="N54" s="140">
        <v>1029.590329156294</v>
      </c>
      <c r="O54" s="140">
        <v>1047.9945893664994</v>
      </c>
      <c r="P54" s="140">
        <v>1085.8262803197442</v>
      </c>
      <c r="Q54" s="140">
        <v>1036.7275874612133</v>
      </c>
      <c r="R54" s="140">
        <v>1028.5238816874007</v>
      </c>
      <c r="S54" s="125">
        <v>1071.799934693483</v>
      </c>
      <c r="T54" s="125">
        <v>1094.0266329978876</v>
      </c>
      <c r="U54" s="125">
        <v>1121.5845472407959</v>
      </c>
      <c r="V54" s="125">
        <v>1146.0446731129318</v>
      </c>
      <c r="W54" s="333">
        <v>1168.4979117315472</v>
      </c>
    </row>
    <row r="55" spans="1:23" x14ac:dyDescent="0.25">
      <c r="A55" s="15"/>
      <c r="B55" s="130" t="s">
        <v>33</v>
      </c>
      <c r="C55" s="113">
        <f>100*((1+'Trh práce'!C53/100)/(1+'Cenová inflácia'!C10/100)-1)</f>
        <v>3.3312908513920991</v>
      </c>
      <c r="D55" s="114">
        <f>100*((1+'Trh práce'!D53/100)/(1+'Cenová inflácia'!D10/100)-1)</f>
        <v>1.3965574195846875</v>
      </c>
      <c r="E55" s="114">
        <f>100*((1+'Trh práce'!E53/100)/(1+'Cenová inflácia'!E10/100)-1)</f>
        <v>2.2368346506107306</v>
      </c>
      <c r="F55" s="114">
        <f>100*((1+'Trh práce'!F53/100)/(1+'Cenová inflácia'!F10/100)-1)</f>
        <v>-1.6342246846628328</v>
      </c>
      <c r="G55" s="114">
        <f>100*((1+'Trh práce'!G53/100)/(1+'Cenová inflácia'!G10/100)-1)</f>
        <v>-1.0331579499208599</v>
      </c>
      <c r="H55" s="114">
        <f>100*((1+'Trh práce'!H53/100)/(1+'Cenová inflácia'!H10/100)-1)</f>
        <v>0.83270980034100273</v>
      </c>
      <c r="I55" s="114">
        <f>100*((1+'Trh práce'!I53/100)/(1+'Cenová inflácia'!I10/100)-1)</f>
        <v>4.1981685379589795</v>
      </c>
      <c r="J55" s="114">
        <f>100*((1+'Trh práce'!J53/100)/(1+'Cenová inflácia'!J10/100)-1)</f>
        <v>3.2531979462785632</v>
      </c>
      <c r="K55" s="114">
        <f>100*((1+'Trh práce'!K53/100)/(1+'Cenová inflácia'!K10/100)-1)</f>
        <v>3.8235974497387248</v>
      </c>
      <c r="L55" s="114">
        <f>100*((1+'Trh práce'!L53/100)/(1+'Cenová inflácia'!L10/100)-1)</f>
        <v>3.2542980503483587</v>
      </c>
      <c r="M55" s="114">
        <f>100*((1+'Trh práce'!M53/100)/(1+'Cenová inflácia'!M10/100)-1)</f>
        <v>3.6004576364930152</v>
      </c>
      <c r="N55" s="114">
        <f>100*((1+'Trh práce'!N53/100)/(1+'Cenová inflácia'!N10/100)-1)</f>
        <v>4.9875656115999645</v>
      </c>
      <c r="O55" s="114">
        <f>100*((1+'Trh práce'!O53/100)/(1+'Cenová inflácia'!O10/100)-1)</f>
        <v>1.7875323503948382</v>
      </c>
      <c r="P55" s="114">
        <f>100*((1+'Trh práce'!P53/100)/(1+'Cenová inflácia'!P10/100)-1)</f>
        <v>3.6099128122515811</v>
      </c>
      <c r="Q55" s="114">
        <f>100*((1+'Trh práce'!Q53/100)/(1+'Cenová inflácia'!Q10/100)-1)</f>
        <v>-4.5217815914413766</v>
      </c>
      <c r="R55" s="114">
        <f>'Súhrnné indikátory'!D31</f>
        <v>-0.72398190045248612</v>
      </c>
      <c r="S55" s="114">
        <f>100*((1+'Trh práce'!S53/100)/(1+'Cenová inflácia'!S10/100)-1)</f>
        <v>4.2075885428234816</v>
      </c>
      <c r="T55" s="114">
        <f>100*((1+'Trh práce'!T53/100)/(1+'Cenová inflácia'!T10/100)-1)</f>
        <v>2.0737730601524174</v>
      </c>
      <c r="U55" s="114">
        <f>100*((1+'Trh práce'!U53/100)/(1+'Cenová inflácia'!U10/100)-1)</f>
        <v>2.5189436355304462</v>
      </c>
      <c r="V55" s="114">
        <f>100*((1+'Trh práce'!V53/100)/(1+'Cenová inflácia'!V10/100)-1)</f>
        <v>2.1808543932163138</v>
      </c>
      <c r="W55" s="301">
        <f>100*((1+'Trh práce'!W53/100)/(1+'Cenová inflácia'!W10/100)-1)</f>
        <v>1.9591940127104079</v>
      </c>
    </row>
    <row r="56" spans="1:23" x14ac:dyDescent="0.25">
      <c r="A56" s="15"/>
      <c r="B56" s="130"/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334"/>
    </row>
    <row r="57" spans="1:23" x14ac:dyDescent="0.25">
      <c r="A57" s="15"/>
      <c r="B57" s="123" t="s">
        <v>198</v>
      </c>
      <c r="C57" s="139">
        <v>725</v>
      </c>
      <c r="D57" s="140">
        <v>741</v>
      </c>
      <c r="E57" s="140">
        <v>767</v>
      </c>
      <c r="F57" s="140">
        <v>787</v>
      </c>
      <c r="G57" s="140">
        <v>804</v>
      </c>
      <c r="H57" s="140">
        <v>821</v>
      </c>
      <c r="I57" s="140">
        <v>853</v>
      </c>
      <c r="J57" s="140">
        <v>877</v>
      </c>
      <c r="K57" s="140">
        <v>900</v>
      </c>
      <c r="L57" s="140">
        <v>941</v>
      </c>
      <c r="M57" s="140">
        <v>998</v>
      </c>
      <c r="N57" s="140">
        <v>1061</v>
      </c>
      <c r="O57" s="140">
        <v>1084</v>
      </c>
      <c r="P57" s="140">
        <v>1157</v>
      </c>
      <c r="Q57" s="140">
        <v>1261</v>
      </c>
      <c r="R57" s="140">
        <v>1375</v>
      </c>
      <c r="S57" s="125">
        <v>1470</v>
      </c>
      <c r="T57" s="125">
        <v>1573</v>
      </c>
      <c r="U57" s="125">
        <v>1669</v>
      </c>
      <c r="V57" s="125">
        <v>1760</v>
      </c>
      <c r="W57" s="333">
        <v>1852</v>
      </c>
    </row>
    <row r="58" spans="1:23" x14ac:dyDescent="0.25">
      <c r="A58" s="15"/>
      <c r="B58" s="130" t="s">
        <v>33</v>
      </c>
      <c r="C58" s="111">
        <v>7.7265973254086129</v>
      </c>
      <c r="D58" s="112">
        <v>2.2068965517241468</v>
      </c>
      <c r="E58" s="112">
        <v>3.5087719298245723</v>
      </c>
      <c r="F58" s="112">
        <v>2.6075619295958363</v>
      </c>
      <c r="G58" s="112">
        <v>2.1601016518424387</v>
      </c>
      <c r="H58" s="112">
        <v>2.1144278606965106</v>
      </c>
      <c r="I58" s="112">
        <v>3.897685749086488</v>
      </c>
      <c r="J58" s="112">
        <v>2.8135990621336537</v>
      </c>
      <c r="K58" s="112">
        <v>2.6225769669327326</v>
      </c>
      <c r="L58" s="112">
        <v>4.5555555555555571</v>
      </c>
      <c r="M58" s="112">
        <v>6.0573857598299696</v>
      </c>
      <c r="N58" s="112">
        <v>6.3126252505010028</v>
      </c>
      <c r="O58" s="112">
        <v>2.1677662582469281</v>
      </c>
      <c r="P58" s="112">
        <v>6.7343173431734238</v>
      </c>
      <c r="Q58" s="112">
        <v>8.9887640449438209</v>
      </c>
      <c r="R58" s="112">
        <v>9.0404440919904729</v>
      </c>
      <c r="S58" s="72">
        <v>6.9090909090909092</v>
      </c>
      <c r="T58" s="72">
        <v>7.0068027210884454</v>
      </c>
      <c r="U58" s="72">
        <v>6.1029879211697446</v>
      </c>
      <c r="V58" s="72">
        <v>5.4523666866387099</v>
      </c>
      <c r="W58" s="334">
        <v>5.2272727272727249</v>
      </c>
    </row>
    <row r="59" spans="1:23" x14ac:dyDescent="0.25">
      <c r="A59" s="15"/>
      <c r="B59" s="123" t="s">
        <v>199</v>
      </c>
      <c r="C59" s="139">
        <v>716</v>
      </c>
      <c r="D59" s="140">
        <v>759</v>
      </c>
      <c r="E59" s="140">
        <v>779</v>
      </c>
      <c r="F59" s="140">
        <v>781</v>
      </c>
      <c r="G59" s="140">
        <v>810</v>
      </c>
      <c r="H59" s="140">
        <v>838</v>
      </c>
      <c r="I59" s="140">
        <v>877</v>
      </c>
      <c r="J59" s="140">
        <v>906</v>
      </c>
      <c r="K59" s="140">
        <v>957</v>
      </c>
      <c r="L59" s="140">
        <v>1005</v>
      </c>
      <c r="M59" s="140">
        <v>1072</v>
      </c>
      <c r="N59" s="140">
        <v>1216</v>
      </c>
      <c r="O59" s="140">
        <v>1320</v>
      </c>
      <c r="P59" s="140">
        <v>1409</v>
      </c>
      <c r="Q59" s="140">
        <v>1464</v>
      </c>
      <c r="R59" s="140">
        <v>1629</v>
      </c>
      <c r="S59" s="125">
        <v>1749</v>
      </c>
      <c r="T59" s="125">
        <v>1811</v>
      </c>
      <c r="U59" s="125">
        <v>1871</v>
      </c>
      <c r="V59" s="125">
        <v>1928</v>
      </c>
      <c r="W59" s="333">
        <v>1978</v>
      </c>
    </row>
    <row r="60" spans="1:23" x14ac:dyDescent="0.25">
      <c r="A60" s="15"/>
      <c r="B60" s="130" t="s">
        <v>33</v>
      </c>
      <c r="C60" s="111">
        <v>9.6477794793261786</v>
      </c>
      <c r="D60" s="112">
        <v>6.0055865921787799</v>
      </c>
      <c r="E60" s="112">
        <v>2.6350461133069825</v>
      </c>
      <c r="F60" s="112">
        <v>0.25673940949935137</v>
      </c>
      <c r="G60" s="112">
        <v>3.7131882202304789</v>
      </c>
      <c r="H60" s="112">
        <v>3.4567901234567877</v>
      </c>
      <c r="I60" s="112">
        <v>4.6539379474940246</v>
      </c>
      <c r="J60" s="112">
        <v>3.3067274800456126</v>
      </c>
      <c r="K60" s="112">
        <v>5.6291390728476776</v>
      </c>
      <c r="L60" s="112">
        <v>5.0156739811912265</v>
      </c>
      <c r="M60" s="112">
        <v>6.6666666666666652</v>
      </c>
      <c r="N60" s="112">
        <v>13.432835820895516</v>
      </c>
      <c r="O60" s="112">
        <v>8.5526315789473664</v>
      </c>
      <c r="P60" s="112">
        <v>6.7424242424242387</v>
      </c>
      <c r="Q60" s="112">
        <v>3.9034776437189445</v>
      </c>
      <c r="R60" s="112">
        <v>11.270491803278681</v>
      </c>
      <c r="S60" s="72">
        <v>7.366482504604055</v>
      </c>
      <c r="T60" s="72">
        <v>3.5448827901658042</v>
      </c>
      <c r="U60" s="72">
        <v>3.3130866924351077</v>
      </c>
      <c r="V60" s="72">
        <v>3.0464991982896761</v>
      </c>
      <c r="W60" s="334">
        <v>2.5933609958506132</v>
      </c>
    </row>
    <row r="61" spans="1:23" x14ac:dyDescent="0.25">
      <c r="A61" s="41"/>
      <c r="B61" s="141"/>
      <c r="C61" s="58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54"/>
      <c r="T61" s="154"/>
      <c r="U61" s="154"/>
      <c r="V61" s="154"/>
      <c r="W61" s="155"/>
    </row>
    <row r="62" spans="1:23" x14ac:dyDescent="0.25">
      <c r="A62" s="15"/>
      <c r="B62" s="123"/>
      <c r="C62" s="4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5"/>
      <c r="T62" s="85"/>
      <c r="U62" s="85"/>
      <c r="V62" s="85"/>
      <c r="W62" s="287"/>
    </row>
    <row r="63" spans="1:23" x14ac:dyDescent="0.25">
      <c r="A63" s="15"/>
      <c r="B63" s="122" t="s">
        <v>15</v>
      </c>
      <c r="C63" s="4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5"/>
      <c r="T63" s="85"/>
      <c r="U63" s="85"/>
      <c r="V63" s="85"/>
      <c r="W63" s="287"/>
    </row>
    <row r="64" spans="1:23" x14ac:dyDescent="0.25">
      <c r="A64" s="15"/>
      <c r="B64" s="12"/>
      <c r="C64" s="4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5"/>
      <c r="T64" s="85"/>
      <c r="U64" s="85"/>
      <c r="V64" s="85"/>
      <c r="W64" s="287"/>
    </row>
    <row r="65" spans="1:23" s="143" customFormat="1" x14ac:dyDescent="0.25">
      <c r="A65" s="142"/>
      <c r="B65" s="25" t="s">
        <v>97</v>
      </c>
      <c r="C65" s="18">
        <f>'Trh práce'!C43-'Trh práce'!C67</f>
        <v>12.416655271272159</v>
      </c>
      <c r="D65" s="19">
        <f>'Trh práce'!D43-'Trh práce'!D67</f>
        <v>12.727043804249632</v>
      </c>
      <c r="E65" s="19">
        <f>'Trh práce'!E43-'Trh práce'!E67</f>
        <v>13.129119528299416</v>
      </c>
      <c r="F65" s="19">
        <f>'Trh práce'!F43-'Trh práce'!F67</f>
        <v>13.114587978886036</v>
      </c>
      <c r="G65" s="19">
        <f>'Trh práce'!G43-'Trh práce'!G67</f>
        <v>12.924654495400791</v>
      </c>
      <c r="H65" s="19">
        <f>'Trh práce'!H43-'Trh práce'!H67</f>
        <v>12.573628144671531</v>
      </c>
      <c r="I65" s="19">
        <f>'Trh práce'!I43-'Trh práce'!I67</f>
        <v>11.922352368114053</v>
      </c>
      <c r="J65" s="19">
        <f>'Trh práce'!J43-'Trh práce'!J67</f>
        <v>10.93591344502186</v>
      </c>
      <c r="K65" s="19">
        <f>'Trh práce'!K43-'Trh práce'!K67</f>
        <v>9.8473095627847158</v>
      </c>
      <c r="L65" s="19">
        <f>'Trh práce'!L43-'Trh práce'!L67</f>
        <v>8.8888685932705211</v>
      </c>
      <c r="M65" s="19">
        <f>'Trh práce'!M43-'Trh práce'!M67</f>
        <v>8.0045130943389182</v>
      </c>
      <c r="N65" s="19">
        <f>'Trh práce'!N43-'Trh práce'!N67</f>
        <v>7.4103538831686571</v>
      </c>
      <c r="O65" s="19">
        <f>'Trh práce'!O43-'Trh práce'!O67</f>
        <v>7.2210032250719536</v>
      </c>
      <c r="P65" s="19">
        <f>'Trh práce'!P43-'Trh práce'!P67</f>
        <v>6.8830510998271395</v>
      </c>
      <c r="Q65" s="19">
        <f>'Trh práce'!Q43-'Trh práce'!Q67</f>
        <v>6.5127364117646378</v>
      </c>
      <c r="R65" s="19">
        <f>'Trh práce'!R43-'Trh práce'!R67</f>
        <v>6.1828673621478361</v>
      </c>
      <c r="S65" s="19">
        <f>'Trh práce'!S43-'Trh práce'!S67</f>
        <v>5.9552334679832262</v>
      </c>
      <c r="T65" s="19">
        <f>'Trh práce'!T43-'Trh práce'!T67</f>
        <v>5.8226960562499421</v>
      </c>
      <c r="U65" s="19">
        <f>'Trh práce'!U43-'Trh práce'!U67</f>
        <v>5.6951035567716115</v>
      </c>
      <c r="V65" s="19">
        <f>'Trh práce'!V43-'Trh práce'!V67</f>
        <v>5.5842781211599855</v>
      </c>
      <c r="W65" s="20">
        <f>'Trh práce'!W43-'Trh práce'!W67</f>
        <v>5.4835244411245352</v>
      </c>
    </row>
    <row r="66" spans="1:23" s="143" customFormat="1" x14ac:dyDescent="0.25">
      <c r="A66" s="142"/>
      <c r="B66" s="25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20"/>
    </row>
    <row r="67" spans="1:23" s="143" customFormat="1" x14ac:dyDescent="0.25">
      <c r="A67" s="142"/>
      <c r="B67" s="25" t="s">
        <v>152</v>
      </c>
      <c r="C67" s="18">
        <v>-2.8502908241853602</v>
      </c>
      <c r="D67" s="19">
        <v>-0.67581656236077037</v>
      </c>
      <c r="E67" s="19">
        <v>1.243686678979361</v>
      </c>
      <c r="F67" s="19">
        <v>0.4912407304346722</v>
      </c>
      <c r="G67" s="19">
        <v>1.0230479479236303</v>
      </c>
      <c r="H67" s="19">
        <v>1.6422383939525527</v>
      </c>
      <c r="I67" s="19">
        <v>1.2571360690401545</v>
      </c>
      <c r="J67" s="19">
        <v>0.53995124330140509</v>
      </c>
      <c r="K67" s="19">
        <v>-0.20326507799865862</v>
      </c>
      <c r="L67" s="19">
        <v>-0.75781628301360426</v>
      </c>
      <c r="M67" s="19">
        <v>-1.4682370655212829</v>
      </c>
      <c r="N67" s="19">
        <v>-1.6561625634683608</v>
      </c>
      <c r="O67" s="19">
        <v>-0.53241200871563121</v>
      </c>
      <c r="P67" s="19">
        <v>-5.6348326728734854E-2</v>
      </c>
      <c r="Q67" s="19">
        <v>-0.3705343689836868</v>
      </c>
      <c r="R67" s="19">
        <v>-0.34206859879049034</v>
      </c>
      <c r="S67" s="19">
        <v>-0.47897536273163038</v>
      </c>
      <c r="T67" s="19">
        <v>-0.64131312469143387</v>
      </c>
      <c r="U67" s="19">
        <v>-0.61873800947704405</v>
      </c>
      <c r="V67" s="19">
        <v>-0.6045181518340319</v>
      </c>
      <c r="W67" s="20">
        <v>-0.44386416817938507</v>
      </c>
    </row>
    <row r="68" spans="1:23" s="143" customFormat="1" x14ac:dyDescent="0.25">
      <c r="A68" s="142"/>
      <c r="B68" s="25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20"/>
    </row>
    <row r="69" spans="1:23" x14ac:dyDescent="0.25">
      <c r="A69" s="15"/>
      <c r="B69" s="77" t="s">
        <v>158</v>
      </c>
      <c r="C69" s="18">
        <v>28.839440149277745</v>
      </c>
      <c r="D69" s="19">
        <v>30.359681033240406</v>
      </c>
      <c r="E69" s="19">
        <v>28.878096471157029</v>
      </c>
      <c r="F69" s="19">
        <v>28.808080810247755</v>
      </c>
      <c r="G69" s="19">
        <v>28.776627601280484</v>
      </c>
      <c r="H69" s="19">
        <v>28.884424478486132</v>
      </c>
      <c r="I69" s="19">
        <v>29.728467782734132</v>
      </c>
      <c r="J69" s="19">
        <v>29.775940933714843</v>
      </c>
      <c r="K69" s="19">
        <v>31.067986616706289</v>
      </c>
      <c r="L69" s="19">
        <v>31.759281894315261</v>
      </c>
      <c r="M69" s="19">
        <v>32.363889907251199</v>
      </c>
      <c r="N69" s="19">
        <v>33.527735867602885</v>
      </c>
      <c r="O69" s="19">
        <v>34.510859121443616</v>
      </c>
      <c r="P69" s="19">
        <v>34.140924317808526</v>
      </c>
      <c r="Q69" s="19">
        <v>34.142425078226964</v>
      </c>
      <c r="R69" s="19">
        <v>33.52268945593169</v>
      </c>
      <c r="S69" s="19">
        <v>33.404565177532042</v>
      </c>
      <c r="T69" s="19">
        <v>33.374228089919477</v>
      </c>
      <c r="U69" s="19">
        <v>33.659196509951812</v>
      </c>
      <c r="V69" s="19">
        <v>33.816470164166049</v>
      </c>
      <c r="W69" s="20">
        <v>33.703461062183052</v>
      </c>
    </row>
    <row r="70" spans="1:23" x14ac:dyDescent="0.25">
      <c r="A70" s="15"/>
      <c r="B70" s="7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20"/>
    </row>
    <row r="71" spans="1:23" x14ac:dyDescent="0.25">
      <c r="A71" s="15"/>
      <c r="B71" s="77" t="s">
        <v>157</v>
      </c>
      <c r="C71" s="18">
        <v>41.779659986534703</v>
      </c>
      <c r="D71" s="19">
        <v>44.952004273415803</v>
      </c>
      <c r="E71" s="19">
        <v>43.504277079616102</v>
      </c>
      <c r="F71" s="19">
        <v>43.260117518989134</v>
      </c>
      <c r="G71" s="19">
        <v>43.222943908034082</v>
      </c>
      <c r="H71" s="19">
        <v>43.488156676170377</v>
      </c>
      <c r="I71" s="19">
        <v>43.881085024651334</v>
      </c>
      <c r="J71" s="19">
        <v>44.241391608675535</v>
      </c>
      <c r="K71" s="19">
        <v>45.655834957493632</v>
      </c>
      <c r="L71" s="19">
        <v>47.065252996114566</v>
      </c>
      <c r="M71" s="19">
        <v>47.939928471703837</v>
      </c>
      <c r="N71" s="19">
        <v>49.253702772802335</v>
      </c>
      <c r="O71" s="19">
        <v>50.722275232411718</v>
      </c>
      <c r="P71" s="19">
        <v>50.250975254054921</v>
      </c>
      <c r="Q71" s="19">
        <v>49.280318866969381</v>
      </c>
      <c r="R71" s="19">
        <v>48.753778937673616</v>
      </c>
      <c r="S71" s="19">
        <v>48.570803162959777</v>
      </c>
      <c r="T71" s="19">
        <v>48.798555843073629</v>
      </c>
      <c r="U71" s="19">
        <v>49.301411267454952</v>
      </c>
      <c r="V71" s="19">
        <v>49.625299459768613</v>
      </c>
      <c r="W71" s="20">
        <v>49.381940247071036</v>
      </c>
    </row>
    <row r="72" spans="1:23" x14ac:dyDescent="0.25">
      <c r="A72" s="41"/>
      <c r="B72" s="103"/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</row>
  </sheetData>
  <mergeCells count="3">
    <mergeCell ref="A1:R1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9"/>
  <sheetViews>
    <sheetView showGridLines="0" zoomScale="90" zoomScaleNormal="9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V16" sqref="U16:V17"/>
    </sheetView>
  </sheetViews>
  <sheetFormatPr defaultColWidth="9.140625" defaultRowHeight="15.75" x14ac:dyDescent="0.25"/>
  <cols>
    <col min="1" max="1" width="5.7109375" style="43" customWidth="1"/>
    <col min="2" max="2" width="36.140625" style="7" customWidth="1"/>
    <col min="3" max="4" width="11.140625" style="7" customWidth="1"/>
    <col min="5" max="5" width="11.140625" style="120" customWidth="1"/>
    <col min="6" max="20" width="11.140625" style="7" customWidth="1"/>
    <col min="21" max="16384" width="9.140625" style="7"/>
  </cols>
  <sheetData>
    <row r="1" spans="1:23" x14ac:dyDescent="0.25">
      <c r="A1" s="533" t="str">
        <f>'Súhrnné indikátory'!A1:N1</f>
        <v>69. zasadnutie Výboru pre makroekonomické prognózy, 14.6.2024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5"/>
      <c r="R1" s="535"/>
      <c r="S1" s="339"/>
    </row>
    <row r="2" spans="1:23" ht="18.75" x14ac:dyDescent="0.3">
      <c r="A2" s="510" t="s">
        <v>146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338"/>
    </row>
    <row r="3" spans="1:23" x14ac:dyDescent="0.25">
      <c r="A3" s="529" t="s">
        <v>61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256"/>
    </row>
    <row r="4" spans="1:23" x14ac:dyDescent="0.25">
      <c r="A4" s="44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5"/>
    </row>
    <row r="5" spans="1:23" s="12" customFormat="1" x14ac:dyDescent="0.25">
      <c r="A5" s="47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1">
        <v>2028</v>
      </c>
    </row>
    <row r="6" spans="1:23" s="12" customFormat="1" x14ac:dyDescent="0.25">
      <c r="A6" s="58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6" t="s">
        <v>62</v>
      </c>
      <c r="T6" s="6" t="s">
        <v>62</v>
      </c>
      <c r="U6" s="6" t="s">
        <v>62</v>
      </c>
      <c r="V6" s="6" t="s">
        <v>62</v>
      </c>
      <c r="W6" s="104" t="s">
        <v>62</v>
      </c>
    </row>
    <row r="7" spans="1:23" s="12" customFormat="1" x14ac:dyDescent="0.25">
      <c r="A7" s="44"/>
      <c r="B7" s="11"/>
      <c r="C7" s="252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144"/>
    </row>
    <row r="8" spans="1:23" s="12" customFormat="1" x14ac:dyDescent="0.25">
      <c r="A8" s="47"/>
      <c r="B8" s="106" t="s">
        <v>144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</row>
    <row r="9" spans="1:23" s="12" customFormat="1" x14ac:dyDescent="0.25">
      <c r="A9" s="47"/>
      <c r="B9" s="11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1"/>
    </row>
    <row r="10" spans="1:23" x14ac:dyDescent="0.25">
      <c r="A10" s="145"/>
      <c r="B10" s="17" t="s">
        <v>126</v>
      </c>
      <c r="C10" s="56">
        <v>4.5876307055422894</v>
      </c>
      <c r="D10" s="57">
        <v>1.6236443564852099</v>
      </c>
      <c r="E10" s="57">
        <v>0.96309892889521187</v>
      </c>
      <c r="F10" s="57">
        <v>3.908765900839728</v>
      </c>
      <c r="G10" s="57">
        <v>3.6150362463793551</v>
      </c>
      <c r="H10" s="57">
        <v>1.3889746916249779</v>
      </c>
      <c r="I10" s="57">
        <v>-6.9055864163058978E-2</v>
      </c>
      <c r="J10" s="57">
        <v>-0.32875013973152623</v>
      </c>
      <c r="K10" s="57">
        <v>-0.51947654708678348</v>
      </c>
      <c r="L10" s="57">
        <v>1.3083863171367671</v>
      </c>
      <c r="M10" s="57">
        <v>2.4942252144670052</v>
      </c>
      <c r="N10" s="57">
        <v>2.6775097969561568</v>
      </c>
      <c r="O10" s="57">
        <v>1.9325023003922803</v>
      </c>
      <c r="P10" s="57">
        <v>3.1603780536386905</v>
      </c>
      <c r="Q10" s="57">
        <v>12.779234288381435</v>
      </c>
      <c r="R10" s="57">
        <v>10.537266647706801</v>
      </c>
      <c r="S10" s="57">
        <v>2.672951643093513</v>
      </c>
      <c r="T10" s="57">
        <v>3.9232980150901708</v>
      </c>
      <c r="U10" s="57">
        <v>2.7716828584305464</v>
      </c>
      <c r="V10" s="57">
        <v>2.6158978531224619</v>
      </c>
      <c r="W10" s="340">
        <v>2.5639146937778801</v>
      </c>
    </row>
    <row r="11" spans="1:23" x14ac:dyDescent="0.25">
      <c r="A11" s="47" t="s">
        <v>6</v>
      </c>
      <c r="B11" s="146" t="s">
        <v>165</v>
      </c>
      <c r="C11" s="56">
        <v>4.4711628780762513</v>
      </c>
      <c r="D11" s="57">
        <v>4.2016215413242852</v>
      </c>
      <c r="E11" s="57">
        <v>-0.49220795786220073</v>
      </c>
      <c r="F11" s="57">
        <v>7.0094479758107786</v>
      </c>
      <c r="G11" s="57">
        <v>6.3089693271419112</v>
      </c>
      <c r="H11" s="57">
        <v>0.80300655197669268</v>
      </c>
      <c r="I11" s="57">
        <v>-0.89491195539248558</v>
      </c>
      <c r="J11" s="57">
        <v>-1.5886969964371223</v>
      </c>
      <c r="K11" s="57">
        <v>-1.1862344220351706</v>
      </c>
      <c r="L11" s="57">
        <v>-1.888214946065625</v>
      </c>
      <c r="M11" s="57">
        <v>1.3025080059388294</v>
      </c>
      <c r="N11" s="57">
        <v>3.9175605559262472</v>
      </c>
      <c r="O11" s="57">
        <v>3.2515616904095213</v>
      </c>
      <c r="P11" s="57">
        <v>-0.70421866286205503</v>
      </c>
      <c r="Q11" s="57">
        <v>13.278165793638852</v>
      </c>
      <c r="R11" s="57">
        <v>8.5992995940561414</v>
      </c>
      <c r="S11" s="57">
        <v>0.80490823328382977</v>
      </c>
      <c r="T11" s="57">
        <v>7.2128036209046842</v>
      </c>
      <c r="U11" s="57">
        <v>-0.23227557679583732</v>
      </c>
      <c r="V11" s="57">
        <v>-0.54771387792316162</v>
      </c>
      <c r="W11" s="340">
        <v>0.23175424002737088</v>
      </c>
    </row>
    <row r="12" spans="1:23" x14ac:dyDescent="0.25">
      <c r="A12" s="47"/>
      <c r="B12" s="21" t="s">
        <v>38</v>
      </c>
      <c r="C12" s="56">
        <v>4.6040101483600271</v>
      </c>
      <c r="D12" s="57">
        <v>0.46895995700080295</v>
      </c>
      <c r="E12" s="57">
        <v>1.1836456285359009</v>
      </c>
      <c r="F12" s="57">
        <v>2.315806170195911</v>
      </c>
      <c r="G12" s="57">
        <v>2.7446192801591218</v>
      </c>
      <c r="H12" s="57">
        <v>1.4906230942846044</v>
      </c>
      <c r="I12" s="57">
        <v>0.1579612468407765</v>
      </c>
      <c r="J12" s="57">
        <v>4.3293523907195208E-3</v>
      </c>
      <c r="K12" s="57">
        <v>6.606261000619007E-2</v>
      </c>
      <c r="L12" s="57">
        <v>2.0285315847289764</v>
      </c>
      <c r="M12" s="57">
        <v>2.7462988893904194</v>
      </c>
      <c r="N12" s="57">
        <v>2.3774857529279103</v>
      </c>
      <c r="O12" s="57">
        <v>1.6681411512068367</v>
      </c>
      <c r="P12" s="57">
        <v>3.6095793730812398</v>
      </c>
      <c r="Q12" s="57">
        <v>12.506107872304995</v>
      </c>
      <c r="R12" s="57">
        <v>11.324396535965441</v>
      </c>
      <c r="S12" s="57">
        <v>2.728436735278561</v>
      </c>
      <c r="T12" s="57">
        <v>3.3551348245972168</v>
      </c>
      <c r="U12" s="57">
        <v>3.2857735307421532</v>
      </c>
      <c r="V12" s="57">
        <v>3.1592744270905637</v>
      </c>
      <c r="W12" s="340">
        <v>2.9526540142067015</v>
      </c>
    </row>
    <row r="13" spans="1:23" x14ac:dyDescent="0.25">
      <c r="A13" s="47" t="s">
        <v>6</v>
      </c>
      <c r="B13" s="146" t="s">
        <v>166</v>
      </c>
      <c r="C13" s="56">
        <v>8.0206548209614823</v>
      </c>
      <c r="D13" s="57">
        <v>-3.6335803499982444</v>
      </c>
      <c r="E13" s="57">
        <v>1.7127219426252616</v>
      </c>
      <c r="F13" s="57">
        <v>5.3185674227096857</v>
      </c>
      <c r="G13" s="57">
        <v>3.7483907062019428</v>
      </c>
      <c r="H13" s="57">
        <v>3.7364050988188513</v>
      </c>
      <c r="I13" s="57">
        <v>-0.73401850077349229</v>
      </c>
      <c r="J13" s="57">
        <v>-0.39685293727955706</v>
      </c>
      <c r="K13" s="57">
        <v>-0.82690909844265192</v>
      </c>
      <c r="L13" s="57">
        <v>4.231806259839388</v>
      </c>
      <c r="M13" s="57">
        <v>4.2411206706375326</v>
      </c>
      <c r="N13" s="57">
        <v>4.3568221926978401</v>
      </c>
      <c r="O13" s="57">
        <v>2.7820210071904716</v>
      </c>
      <c r="P13" s="57">
        <v>1.8831708310725448</v>
      </c>
      <c r="Q13" s="57">
        <v>19.262742787366793</v>
      </c>
      <c r="R13" s="57">
        <v>17.543237553397994</v>
      </c>
      <c r="S13" s="57">
        <v>1.5993292667148662</v>
      </c>
      <c r="T13" s="57">
        <v>3.8570423332681791</v>
      </c>
      <c r="U13" s="57">
        <v>4.2914519233404391</v>
      </c>
      <c r="V13" s="57">
        <v>4.2476125827681788</v>
      </c>
      <c r="W13" s="340">
        <v>3.9037661761899045</v>
      </c>
    </row>
    <row r="14" spans="1:23" x14ac:dyDescent="0.25">
      <c r="A14" s="47"/>
      <c r="B14" s="21" t="s">
        <v>39</v>
      </c>
      <c r="C14" s="56">
        <v>3.8213324545504523</v>
      </c>
      <c r="D14" s="57">
        <v>1.4250572006718532</v>
      </c>
      <c r="E14" s="57">
        <v>0.87692418028779695</v>
      </c>
      <c r="F14" s="57">
        <v>1.5266090148782885</v>
      </c>
      <c r="G14" s="57">
        <v>2.5260370247765618</v>
      </c>
      <c r="H14" s="57">
        <v>0.9661475796636898</v>
      </c>
      <c r="I14" s="57">
        <v>0.36037587326578358</v>
      </c>
      <c r="J14" s="57">
        <v>0.12439182813095417</v>
      </c>
      <c r="K14" s="57">
        <v>0.2692827897696759</v>
      </c>
      <c r="L14" s="57">
        <v>1.3934581321679573</v>
      </c>
      <c r="M14" s="57">
        <v>2.3593189910797729</v>
      </c>
      <c r="N14" s="57">
        <v>1.9025804371182842</v>
      </c>
      <c r="O14" s="57">
        <v>1.3854120019841876</v>
      </c>
      <c r="P14" s="57">
        <v>4.0379699255253199</v>
      </c>
      <c r="Q14" s="57">
        <v>10.536968357018139</v>
      </c>
      <c r="R14" s="57">
        <v>9.3666248713153202</v>
      </c>
      <c r="S14" s="57">
        <v>3.1017570435243558</v>
      </c>
      <c r="T14" s="57">
        <v>3.1799065271611582</v>
      </c>
      <c r="U14" s="57">
        <v>2.9407097875964183</v>
      </c>
      <c r="V14" s="57">
        <v>2.7865333716290408</v>
      </c>
      <c r="W14" s="340">
        <v>2.6248992879377653</v>
      </c>
    </row>
    <row r="15" spans="1:23" x14ac:dyDescent="0.25">
      <c r="A15" s="47" t="s">
        <v>6</v>
      </c>
      <c r="B15" s="146" t="s">
        <v>168</v>
      </c>
      <c r="C15" s="56">
        <v>6.6319291550467119</v>
      </c>
      <c r="D15" s="57">
        <v>-16.253336086321479</v>
      </c>
      <c r="E15" s="57">
        <v>11.478089359254163</v>
      </c>
      <c r="F15" s="57">
        <v>15.463250411605213</v>
      </c>
      <c r="G15" s="57">
        <v>5.6732003887600024</v>
      </c>
      <c r="H15" s="57">
        <v>-3.4902455725774995</v>
      </c>
      <c r="I15" s="57">
        <v>-2.7573925806384292</v>
      </c>
      <c r="J15" s="57">
        <v>-12.730784362816994</v>
      </c>
      <c r="K15" s="57">
        <v>-7.1492975294676908</v>
      </c>
      <c r="L15" s="57">
        <v>7.6026695857904558</v>
      </c>
      <c r="M15" s="57">
        <v>7.332140981885038</v>
      </c>
      <c r="N15" s="57">
        <v>-1.6915727116376789</v>
      </c>
      <c r="O15" s="57">
        <v>-11.57668024756634</v>
      </c>
      <c r="P15" s="57">
        <v>17.236431517256868</v>
      </c>
      <c r="Q15" s="57">
        <v>25.94585681042474</v>
      </c>
      <c r="R15" s="57">
        <v>-6.7167634286642741</v>
      </c>
      <c r="S15" s="57">
        <v>0.78303016284546612</v>
      </c>
      <c r="T15" s="57">
        <v>-2.8868963834026373</v>
      </c>
      <c r="U15" s="57">
        <v>-2.2060827539639338</v>
      </c>
      <c r="V15" s="57">
        <v>-0.91383812767656947</v>
      </c>
      <c r="W15" s="340">
        <v>-0.84526773430434465</v>
      </c>
    </row>
    <row r="16" spans="1:23" x14ac:dyDescent="0.25">
      <c r="A16" s="47" t="s">
        <v>6</v>
      </c>
      <c r="B16" s="146" t="s">
        <v>169</v>
      </c>
      <c r="C16" s="56">
        <v>0.47292770933651251</v>
      </c>
      <c r="D16" s="57">
        <v>-1.6083417888456908</v>
      </c>
      <c r="E16" s="57">
        <v>-1.4109817179677853</v>
      </c>
      <c r="F16" s="57">
        <v>-0.28975910358571833</v>
      </c>
      <c r="G16" s="57">
        <v>2.060897014808627</v>
      </c>
      <c r="H16" s="57">
        <v>0.95155494553009756</v>
      </c>
      <c r="I16" s="57">
        <v>0.16729815413425442</v>
      </c>
      <c r="J16" s="57">
        <v>0.44213930396062029</v>
      </c>
      <c r="K16" s="57">
        <v>0.11670987385077325</v>
      </c>
      <c r="L16" s="57">
        <v>0.55712079970713368</v>
      </c>
      <c r="M16" s="57">
        <v>1.3391797128520011</v>
      </c>
      <c r="N16" s="57">
        <v>1.4030793105535899</v>
      </c>
      <c r="O16" s="57">
        <v>1.5446785741446867</v>
      </c>
      <c r="P16" s="57">
        <v>2.4020691747572931</v>
      </c>
      <c r="Q16" s="57">
        <v>7.601181337289753</v>
      </c>
      <c r="R16" s="57">
        <v>8.128540470022072</v>
      </c>
      <c r="S16" s="57">
        <v>3.5113123877546393</v>
      </c>
      <c r="T16" s="57">
        <v>2.5834908272253765</v>
      </c>
      <c r="U16" s="57">
        <v>2.1600868109178384</v>
      </c>
      <c r="V16" s="57">
        <v>2.1012662521718184</v>
      </c>
      <c r="W16" s="340">
        <v>1.7575696444319222</v>
      </c>
    </row>
    <row r="17" spans="1:23" x14ac:dyDescent="0.25">
      <c r="A17" s="47" t="s">
        <v>6</v>
      </c>
      <c r="B17" s="146" t="s">
        <v>167</v>
      </c>
      <c r="C17" s="56">
        <v>7.3581704008733206</v>
      </c>
      <c r="D17" s="57">
        <v>6.8770071780209552</v>
      </c>
      <c r="E17" s="57">
        <v>2.3030839660141966</v>
      </c>
      <c r="F17" s="57">
        <v>2.2351229662913141</v>
      </c>
      <c r="G17" s="57">
        <v>2.7311331162836794</v>
      </c>
      <c r="H17" s="57">
        <v>1.4061910982142045</v>
      </c>
      <c r="I17" s="57">
        <v>0.8338304328656454</v>
      </c>
      <c r="J17" s="57">
        <v>0.79049688988346301</v>
      </c>
      <c r="K17" s="57">
        <v>0.95144929077257689</v>
      </c>
      <c r="L17" s="57">
        <v>1.8579999325895713</v>
      </c>
      <c r="M17" s="57">
        <v>3.0004715381242608</v>
      </c>
      <c r="N17" s="57">
        <v>2.8658793732108778</v>
      </c>
      <c r="O17" s="57">
        <v>2.6443239352073711</v>
      </c>
      <c r="P17" s="57">
        <v>0.28575925476796993</v>
      </c>
      <c r="Q17" s="57">
        <v>12.790911451605403</v>
      </c>
      <c r="R17" s="57">
        <v>10.455243442811701</v>
      </c>
      <c r="S17" s="57">
        <v>2.9177311904239334</v>
      </c>
      <c r="T17" s="57">
        <v>4.445856163780193</v>
      </c>
      <c r="U17" s="57">
        <v>4.1331360371329451</v>
      </c>
      <c r="V17" s="57">
        <v>4.0747358909197118</v>
      </c>
      <c r="W17" s="340">
        <v>3.7844427315286033</v>
      </c>
    </row>
    <row r="18" spans="1:23" x14ac:dyDescent="0.25">
      <c r="A18" s="47"/>
      <c r="B18" s="16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57"/>
      <c r="T18" s="57"/>
      <c r="U18" s="57"/>
      <c r="V18" s="57"/>
      <c r="W18" s="340"/>
    </row>
    <row r="19" spans="1:23" x14ac:dyDescent="0.25">
      <c r="A19" s="47"/>
      <c r="B19" s="17" t="s">
        <v>127</v>
      </c>
      <c r="C19" s="56">
        <v>3.9361763407000483</v>
      </c>
      <c r="D19" s="57">
        <v>0.92553250447988678</v>
      </c>
      <c r="E19" s="57">
        <v>0.69464782545025638</v>
      </c>
      <c r="F19" s="57">
        <v>4.080964889159544</v>
      </c>
      <c r="G19" s="57">
        <v>3.7419332302882635</v>
      </c>
      <c r="H19" s="57">
        <v>1.4638293573966177</v>
      </c>
      <c r="I19" s="57">
        <v>-0.10204335598197334</v>
      </c>
      <c r="J19" s="57">
        <v>-0.34381384224426714</v>
      </c>
      <c r="K19" s="57">
        <v>-0.48166666666666913</v>
      </c>
      <c r="L19" s="57">
        <v>1.3908660045887755</v>
      </c>
      <c r="M19" s="57">
        <v>2.5329732497543</v>
      </c>
      <c r="N19" s="57">
        <v>2.7716472009665871</v>
      </c>
      <c r="O19" s="57">
        <v>2.0142486539019178</v>
      </c>
      <c r="P19" s="57">
        <v>2.8195849755302982</v>
      </c>
      <c r="Q19" s="57">
        <v>12.141846308652958</v>
      </c>
      <c r="R19" s="57">
        <v>10.985964538485327</v>
      </c>
      <c r="S19" s="57">
        <v>2.8501314782105158</v>
      </c>
      <c r="T19" s="57">
        <v>4.246555220556969</v>
      </c>
      <c r="U19" s="57">
        <v>2.946383013850018</v>
      </c>
      <c r="V19" s="57">
        <v>2.7885897889435851</v>
      </c>
      <c r="W19" s="340">
        <v>2.7350510624225777</v>
      </c>
    </row>
    <row r="20" spans="1:23" x14ac:dyDescent="0.25">
      <c r="A20" s="47"/>
      <c r="B20" s="17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340"/>
    </row>
    <row r="21" spans="1:23" x14ac:dyDescent="0.25">
      <c r="A21" s="47"/>
      <c r="B21" s="21" t="s">
        <v>43</v>
      </c>
      <c r="C21" s="56">
        <v>4.4000000000000039</v>
      </c>
      <c r="D21" s="57">
        <v>1.2999999999999901</v>
      </c>
      <c r="E21" s="57">
        <v>0.8999999999999897</v>
      </c>
      <c r="F21" s="57">
        <v>4.2727846769101241</v>
      </c>
      <c r="G21" s="57">
        <v>3.7293096487686528</v>
      </c>
      <c r="H21" s="57">
        <v>1.4254439309170586</v>
      </c>
      <c r="I21" s="57">
        <v>2.8779739063700127E-2</v>
      </c>
      <c r="J21" s="57">
        <v>-0.19180972475305591</v>
      </c>
      <c r="K21" s="57">
        <v>-0.6774286537907237</v>
      </c>
      <c r="L21" s="57">
        <v>1.2093068253277384</v>
      </c>
      <c r="M21" s="57">
        <v>2.5378769774888843</v>
      </c>
      <c r="N21" s="57">
        <v>3.0810105341661176</v>
      </c>
      <c r="O21" s="57">
        <v>2.1656794031200466</v>
      </c>
      <c r="P21" s="57">
        <v>2.9372679490010878</v>
      </c>
      <c r="Q21" s="57">
        <v>13.902376500927783</v>
      </c>
      <c r="R21" s="57">
        <v>10.85795889309582</v>
      </c>
      <c r="S21" s="57">
        <v>2.325681883997599</v>
      </c>
      <c r="T21" s="57">
        <v>4.1116849975552983</v>
      </c>
      <c r="U21" s="57">
        <v>2.6876306181814247</v>
      </c>
      <c r="V21" s="57">
        <v>2.5192548814090499</v>
      </c>
      <c r="W21" s="340">
        <v>2.4667263985210131</v>
      </c>
    </row>
    <row r="22" spans="1:23" x14ac:dyDescent="0.25">
      <c r="A22" s="47"/>
      <c r="B22" s="21"/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340"/>
    </row>
    <row r="23" spans="1:23" x14ac:dyDescent="0.25">
      <c r="A23" s="47"/>
      <c r="B23" s="21" t="s">
        <v>106</v>
      </c>
      <c r="C23" s="56"/>
      <c r="D23" s="57"/>
      <c r="E23" s="57"/>
      <c r="F23" s="57">
        <v>4.1217501585288474</v>
      </c>
      <c r="G23" s="57">
        <v>3.7758830694275325</v>
      </c>
      <c r="H23" s="57">
        <v>1.7605633802816989</v>
      </c>
      <c r="I23" s="57">
        <v>-0.28835063437139263</v>
      </c>
      <c r="J23" s="57">
        <v>-0.1735106998264957</v>
      </c>
      <c r="K23" s="57">
        <v>-0.63731170336036591</v>
      </c>
      <c r="L23" s="57">
        <v>0.69970845481048816</v>
      </c>
      <c r="M23" s="57">
        <v>2.7214823393167498</v>
      </c>
      <c r="N23" s="57">
        <v>2.5366403607666399</v>
      </c>
      <c r="O23" s="57">
        <v>2.1990104452996206</v>
      </c>
      <c r="P23" s="57">
        <v>1.5255513717052027</v>
      </c>
      <c r="Q23" s="57">
        <v>11.7</v>
      </c>
      <c r="R23" s="57">
        <v>14.700000000000003</v>
      </c>
      <c r="S23" s="57">
        <v>1.9000000000000128</v>
      </c>
      <c r="T23" s="57">
        <v>4.0489022238070715</v>
      </c>
      <c r="U23" s="57">
        <v>2.6507306859008262</v>
      </c>
      <c r="V23" s="57">
        <v>2.4878125555823694</v>
      </c>
      <c r="W23" s="340">
        <v>2.5366634555969103</v>
      </c>
    </row>
    <row r="24" spans="1:23" s="12" customFormat="1" x14ac:dyDescent="0.25">
      <c r="A24" s="58"/>
      <c r="B24" s="17"/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341"/>
    </row>
    <row r="25" spans="1:23" s="12" customFormat="1" x14ac:dyDescent="0.25">
      <c r="A25" s="47"/>
      <c r="B25" s="147"/>
      <c r="C25" s="24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</row>
    <row r="26" spans="1:23" s="12" customFormat="1" x14ac:dyDescent="0.25">
      <c r="A26" s="47"/>
      <c r="B26" s="106" t="s">
        <v>145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</row>
    <row r="27" spans="1:23" s="12" customFormat="1" x14ac:dyDescent="0.25">
      <c r="A27" s="47"/>
      <c r="B27" s="2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9"/>
    </row>
    <row r="28" spans="1:23" x14ac:dyDescent="0.25">
      <c r="A28" s="47"/>
      <c r="B28" s="17" t="s">
        <v>105</v>
      </c>
      <c r="C28" s="56">
        <v>2.8580749592820753</v>
      </c>
      <c r="D28" s="57">
        <v>-1.1612222898941038</v>
      </c>
      <c r="E28" s="57">
        <v>0.53269633341479494</v>
      </c>
      <c r="F28" s="57">
        <v>1.6768312709333877</v>
      </c>
      <c r="G28" s="57">
        <v>1.2603676526169227</v>
      </c>
      <c r="H28" s="57">
        <v>0.50937911951882686</v>
      </c>
      <c r="I28" s="57">
        <v>-0.19278059413019299</v>
      </c>
      <c r="J28" s="57">
        <v>-0.21650452565193934</v>
      </c>
      <c r="K28" s="57">
        <v>-0.51229585589450677</v>
      </c>
      <c r="L28" s="57">
        <v>1.2158019881251869</v>
      </c>
      <c r="M28" s="57">
        <v>2.0347877952904492</v>
      </c>
      <c r="N28" s="57">
        <v>2.4943182211372372</v>
      </c>
      <c r="O28" s="57">
        <v>2.3708060097012984</v>
      </c>
      <c r="P28" s="57">
        <v>2.386076195745046</v>
      </c>
      <c r="Q28" s="57">
        <v>7.484258546170075</v>
      </c>
      <c r="R28" s="57">
        <v>10.131860992370845</v>
      </c>
      <c r="S28" s="57">
        <v>4.5625311311980887</v>
      </c>
      <c r="T28" s="57">
        <v>3.9762528428076926</v>
      </c>
      <c r="U28" s="57">
        <v>2.7522908868745422</v>
      </c>
      <c r="V28" s="57">
        <v>2.7162781361055099</v>
      </c>
      <c r="W28" s="340">
        <v>2.7572102718485869</v>
      </c>
    </row>
    <row r="29" spans="1:23" x14ac:dyDescent="0.25">
      <c r="A29" s="47"/>
      <c r="B29" s="21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/>
    </row>
    <row r="30" spans="1:23" x14ac:dyDescent="0.25">
      <c r="A30" s="47"/>
      <c r="B30" s="21" t="s">
        <v>44</v>
      </c>
      <c r="C30" s="37">
        <v>4.481573549235196</v>
      </c>
      <c r="D30" s="38">
        <v>5.5384353614273962E-2</v>
      </c>
      <c r="E30" s="38">
        <v>1.0044610576323887</v>
      </c>
      <c r="F30" s="38">
        <v>3.8730526951081812</v>
      </c>
      <c r="G30" s="38">
        <v>3.4312400963067313</v>
      </c>
      <c r="H30" s="38">
        <v>1.3325416469186946</v>
      </c>
      <c r="I30" s="38">
        <v>-9.1024607148704195E-2</v>
      </c>
      <c r="J30" s="38">
        <v>-0.11487468631581343</v>
      </c>
      <c r="K30" s="38">
        <v>-0.31799017778754157</v>
      </c>
      <c r="L30" s="38">
        <v>1.4049560286474305</v>
      </c>
      <c r="M30" s="38">
        <v>2.3103896551299519</v>
      </c>
      <c r="N30" s="38">
        <v>2.7301097558981802</v>
      </c>
      <c r="O30" s="38">
        <v>2.1663651917941618</v>
      </c>
      <c r="P30" s="38">
        <v>3.2520273533855226</v>
      </c>
      <c r="Q30" s="38">
        <v>12.195000076679641</v>
      </c>
      <c r="R30" s="38">
        <v>10.257043966768119</v>
      </c>
      <c r="S30" s="38">
        <v>3.0805472494119579</v>
      </c>
      <c r="T30" s="38">
        <v>4.0223961155952059</v>
      </c>
      <c r="U30" s="38">
        <v>2.8256271382059772</v>
      </c>
      <c r="V30" s="38">
        <v>2.7193590283866031</v>
      </c>
      <c r="W30" s="39">
        <v>2.6459337281272255</v>
      </c>
    </row>
    <row r="31" spans="1:23" x14ac:dyDescent="0.25">
      <c r="A31" s="47"/>
      <c r="B31" s="2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/>
    </row>
    <row r="32" spans="1:23" x14ac:dyDescent="0.25">
      <c r="A32" s="47"/>
      <c r="B32" s="21" t="s">
        <v>45</v>
      </c>
      <c r="C32" s="37">
        <v>4.5099219583472516</v>
      </c>
      <c r="D32" s="38">
        <v>0.53731810888062448</v>
      </c>
      <c r="E32" s="38">
        <v>0.86759632479538329</v>
      </c>
      <c r="F32" s="38">
        <v>2.008509828374061</v>
      </c>
      <c r="G32" s="38">
        <v>1.8750462146829516</v>
      </c>
      <c r="H32" s="38">
        <v>1.0855575546953267</v>
      </c>
      <c r="I32" s="38">
        <v>0.30795139611772271</v>
      </c>
      <c r="J32" s="38">
        <v>0.69315659020976472</v>
      </c>
      <c r="K32" s="38">
        <v>1.2775578699509627</v>
      </c>
      <c r="L32" s="38">
        <v>3.1925424732910379</v>
      </c>
      <c r="M32" s="38">
        <v>4.2394368382836056</v>
      </c>
      <c r="N32" s="38">
        <v>5.5510518716037627</v>
      </c>
      <c r="O32" s="38">
        <v>6.5080352439291334</v>
      </c>
      <c r="P32" s="38">
        <v>3.8851358318965801</v>
      </c>
      <c r="Q32" s="38">
        <v>11.493093135219645</v>
      </c>
      <c r="R32" s="38">
        <v>10.216522455132093</v>
      </c>
      <c r="S32" s="38">
        <v>4.378897422647321</v>
      </c>
      <c r="T32" s="38">
        <v>3.9398644892169266</v>
      </c>
      <c r="U32" s="38">
        <v>3.4932867228002928</v>
      </c>
      <c r="V32" s="38">
        <v>3.8175068859781502</v>
      </c>
      <c r="W32" s="39">
        <v>3.4637398520765306</v>
      </c>
    </row>
    <row r="33" spans="1:23" x14ac:dyDescent="0.25">
      <c r="A33" s="47"/>
      <c r="B33" s="21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</row>
    <row r="34" spans="1:23" x14ac:dyDescent="0.25">
      <c r="A34" s="47"/>
      <c r="B34" s="21" t="s">
        <v>141</v>
      </c>
      <c r="C34" s="37">
        <v>1.9401613653068139</v>
      </c>
      <c r="D34" s="38">
        <v>-2.1545346439085233</v>
      </c>
      <c r="E34" s="38">
        <v>-0.14577533025331713</v>
      </c>
      <c r="F34" s="38">
        <v>0.89080600204121119</v>
      </c>
      <c r="G34" s="38">
        <v>0.15510309190609473</v>
      </c>
      <c r="H34" s="38">
        <v>0.40791060772011889</v>
      </c>
      <c r="I34" s="38">
        <v>-0.41058170971403074</v>
      </c>
      <c r="J34" s="38">
        <v>-5.0551681035237994E-2</v>
      </c>
      <c r="K34" s="38">
        <v>-0.76710669350843474</v>
      </c>
      <c r="L34" s="38">
        <v>1.6004304294108485</v>
      </c>
      <c r="M34" s="38">
        <v>2.2843520229080205</v>
      </c>
      <c r="N34" s="38">
        <v>1.2078451964358194</v>
      </c>
      <c r="O34" s="38">
        <v>0.69754191407438437</v>
      </c>
      <c r="P34" s="38">
        <v>2.1897071283310421</v>
      </c>
      <c r="Q34" s="38">
        <v>9.8007622691266292</v>
      </c>
      <c r="R34" s="38">
        <v>9.1001666508670134</v>
      </c>
      <c r="S34" s="38">
        <v>0.80488868437147421</v>
      </c>
      <c r="T34" s="38">
        <v>3.4135330693162214</v>
      </c>
      <c r="U34" s="38">
        <v>3.5202245927849374</v>
      </c>
      <c r="V34" s="38">
        <v>3.851691980875116</v>
      </c>
      <c r="W34" s="39">
        <v>3.0411390874441002</v>
      </c>
    </row>
    <row r="35" spans="1:23" x14ac:dyDescent="0.25">
      <c r="A35" s="47"/>
      <c r="B35" s="148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9"/>
    </row>
    <row r="36" spans="1:23" x14ac:dyDescent="0.25">
      <c r="A36" s="47"/>
      <c r="B36" s="21" t="s">
        <v>46</v>
      </c>
      <c r="C36" s="37">
        <v>1.3315384109522155</v>
      </c>
      <c r="D36" s="38">
        <v>-5.1510926478510966</v>
      </c>
      <c r="E36" s="38">
        <v>2.8916701439634096</v>
      </c>
      <c r="F36" s="38">
        <v>3.9471735455814283</v>
      </c>
      <c r="G36" s="38">
        <v>1.2374442483482406</v>
      </c>
      <c r="H36" s="38">
        <v>-1.8469143204819072</v>
      </c>
      <c r="I36" s="38">
        <v>-3.3136383408854497</v>
      </c>
      <c r="J36" s="38">
        <v>-1.3828189265974511</v>
      </c>
      <c r="K36" s="38">
        <v>-1.4696536881596778</v>
      </c>
      <c r="L36" s="38">
        <v>2.2181960338146345</v>
      </c>
      <c r="M36" s="38">
        <v>1.7843083396688719</v>
      </c>
      <c r="N36" s="38">
        <v>-2.5613811359270766E-2</v>
      </c>
      <c r="O36" s="38">
        <v>-2.2219452984808541</v>
      </c>
      <c r="P36" s="38">
        <v>5.1044959582110971</v>
      </c>
      <c r="Q36" s="38">
        <v>14.62047840304681</v>
      </c>
      <c r="R36" s="38">
        <v>4.4624824677260699</v>
      </c>
      <c r="S36" s="38">
        <v>-2.2858319130506732</v>
      </c>
      <c r="T36" s="38">
        <v>2.8410574416500411</v>
      </c>
      <c r="U36" s="38">
        <v>2.6115396339259078</v>
      </c>
      <c r="V36" s="38">
        <v>3.0558302077443811</v>
      </c>
      <c r="W36" s="39">
        <v>2.4775050392678022</v>
      </c>
    </row>
    <row r="37" spans="1:23" x14ac:dyDescent="0.25">
      <c r="A37" s="47"/>
      <c r="B37" s="21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9"/>
    </row>
    <row r="38" spans="1:23" x14ac:dyDescent="0.25">
      <c r="A38" s="47"/>
      <c r="B38" s="21" t="s">
        <v>47</v>
      </c>
      <c r="C38" s="37">
        <v>3.0173403166024793</v>
      </c>
      <c r="D38" s="38">
        <v>-4.0613116102297457</v>
      </c>
      <c r="E38" s="38">
        <v>3.7454888743739145</v>
      </c>
      <c r="F38" s="38">
        <v>5.3556709670642855</v>
      </c>
      <c r="G38" s="38">
        <v>2.5077044601512277</v>
      </c>
      <c r="H38" s="38">
        <v>-1.400893712772644</v>
      </c>
      <c r="I38" s="38">
        <v>-3.3642069974999189</v>
      </c>
      <c r="J38" s="38">
        <v>-1.1166566611537698</v>
      </c>
      <c r="K38" s="38">
        <v>-1.0861752094133537</v>
      </c>
      <c r="L38" s="38">
        <v>2.7792651720128569</v>
      </c>
      <c r="M38" s="38">
        <v>2.3858000697894344</v>
      </c>
      <c r="N38" s="38">
        <v>0.21780038415362135</v>
      </c>
      <c r="O38" s="38">
        <v>-1.8685891843570279</v>
      </c>
      <c r="P38" s="38">
        <v>6.0328616513933619</v>
      </c>
      <c r="Q38" s="38">
        <v>19.286811111599334</v>
      </c>
      <c r="R38" s="38">
        <v>4.2009103587517638</v>
      </c>
      <c r="S38" s="38">
        <v>-4.4219444573779025</v>
      </c>
      <c r="T38" s="38">
        <v>3.2511640341932768</v>
      </c>
      <c r="U38" s="38">
        <v>2.8443160976759696</v>
      </c>
      <c r="V38" s="38">
        <v>3.3166787647269214</v>
      </c>
      <c r="W38" s="39">
        <v>2.4262882867889912</v>
      </c>
    </row>
    <row r="39" spans="1:23" x14ac:dyDescent="0.25">
      <c r="A39" s="47"/>
      <c r="B39" s="2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</row>
    <row r="40" spans="1:23" x14ac:dyDescent="0.25">
      <c r="A40" s="47"/>
      <c r="B40" s="21" t="s">
        <v>107</v>
      </c>
      <c r="C40" s="37">
        <v>-1.6364253828232034</v>
      </c>
      <c r="D40" s="38">
        <v>-1.1359140466814632</v>
      </c>
      <c r="E40" s="38">
        <v>-0.82299359680536588</v>
      </c>
      <c r="F40" s="38">
        <v>-1.3368975856298926</v>
      </c>
      <c r="G40" s="38">
        <v>-1.2391851114925578</v>
      </c>
      <c r="H40" s="38">
        <v>-0.45235765769514602</v>
      </c>
      <c r="I40" s="38">
        <v>5.2329116410487764E-2</v>
      </c>
      <c r="J40" s="38">
        <v>-0.26916794725639903</v>
      </c>
      <c r="K40" s="38">
        <v>-0.38768946561129614</v>
      </c>
      <c r="L40" s="38">
        <v>-0.5458972072423518</v>
      </c>
      <c r="M40" s="38">
        <v>-0.58747573365699468</v>
      </c>
      <c r="N40" s="38">
        <v>-0.24288519063462299</v>
      </c>
      <c r="O40" s="38">
        <v>-0.36008461631890087</v>
      </c>
      <c r="P40" s="38">
        <v>-0.87554525901080149</v>
      </c>
      <c r="Q40" s="38">
        <v>-3.9118597144716216</v>
      </c>
      <c r="R40" s="38">
        <v>0.25102670223680068</v>
      </c>
      <c r="S40" s="38">
        <v>2.2349403659657652</v>
      </c>
      <c r="T40" s="38">
        <v>-0.39719319039097645</v>
      </c>
      <c r="U40" s="38">
        <v>-0.22633867634356264</v>
      </c>
      <c r="V40" s="38">
        <v>-0.25247477958185716</v>
      </c>
      <c r="W40" s="39">
        <v>5.000352286066434E-2</v>
      </c>
    </row>
    <row r="41" spans="1:23" x14ac:dyDescent="0.25">
      <c r="A41" s="58"/>
      <c r="B41" s="149"/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2"/>
    </row>
    <row r="43" spans="1:23" x14ac:dyDescent="0.25">
      <c r="A43" s="43" t="s">
        <v>6</v>
      </c>
      <c r="B43" s="543" t="s">
        <v>148</v>
      </c>
      <c r="C43" s="534"/>
      <c r="D43" s="534"/>
      <c r="E43" s="534"/>
      <c r="F43" s="534"/>
      <c r="G43" s="534"/>
      <c r="H43" s="534"/>
      <c r="I43" s="534"/>
      <c r="J43" s="534"/>
      <c r="K43" s="534"/>
      <c r="L43" s="534"/>
      <c r="M43" s="534"/>
      <c r="N43" s="534"/>
      <c r="O43" s="534"/>
      <c r="P43" s="534"/>
    </row>
    <row r="44" spans="1:23" x14ac:dyDescent="0.25"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</row>
    <row r="45" spans="1:23" x14ac:dyDescent="0.25">
      <c r="B45" s="350" t="s">
        <v>37</v>
      </c>
      <c r="C45" s="61">
        <v>0.17396396442500001</v>
      </c>
      <c r="D45" s="353"/>
      <c r="E45" s="7"/>
      <c r="H45" s="12"/>
    </row>
    <row r="46" spans="1:23" x14ac:dyDescent="0.25">
      <c r="B46" s="350" t="s">
        <v>128</v>
      </c>
      <c r="C46" s="61">
        <v>0.16561514460900001</v>
      </c>
      <c r="D46" s="353"/>
      <c r="E46" s="7"/>
    </row>
    <row r="47" spans="1:23" x14ac:dyDescent="0.25">
      <c r="B47" s="350" t="s">
        <v>129</v>
      </c>
      <c r="C47" s="61">
        <v>3.2555668783000001E-2</v>
      </c>
      <c r="D47" s="353"/>
      <c r="E47" s="7"/>
    </row>
    <row r="48" spans="1:23" x14ac:dyDescent="0.25">
      <c r="B48" s="349" t="s">
        <v>41</v>
      </c>
      <c r="C48" s="61">
        <v>0.33255469000600002</v>
      </c>
      <c r="D48" s="353"/>
      <c r="E48" s="7"/>
    </row>
    <row r="49" spans="2:5" x14ac:dyDescent="0.25">
      <c r="B49" s="349" t="s">
        <v>40</v>
      </c>
      <c r="C49" s="61">
        <v>0.29531053217699998</v>
      </c>
      <c r="D49" s="353"/>
      <c r="E49" s="7"/>
    </row>
  </sheetData>
  <mergeCells count="4">
    <mergeCell ref="B43:P43"/>
    <mergeCell ref="A2:R2"/>
    <mergeCell ref="A3:R3"/>
    <mergeCell ref="A1:R1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2"/>
  <sheetViews>
    <sheetView showGridLines="0" zoomScale="80" zoomScaleNormal="8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T8" sqref="T8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3" width="11.140625" style="7" customWidth="1"/>
    <col min="4" max="4" width="11.140625" style="120" customWidth="1"/>
    <col min="5" max="20" width="11.140625" style="7" customWidth="1"/>
    <col min="21" max="16384" width="9.140625" style="7"/>
  </cols>
  <sheetData>
    <row r="1" spans="1:23" x14ac:dyDescent="0.25">
      <c r="A1" s="533" t="str">
        <f>'Súhrnné indikátory'!A1:N1</f>
        <v>69. zasadnutie Výboru pre makroekonomické prognózy, 14.6.2024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5"/>
      <c r="R1" s="535"/>
      <c r="S1" s="339"/>
    </row>
    <row r="2" spans="1:23" ht="18.75" x14ac:dyDescent="0.3">
      <c r="A2" s="510" t="s">
        <v>133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338"/>
    </row>
    <row r="3" spans="1:23" x14ac:dyDescent="0.25">
      <c r="A3" s="529" t="s">
        <v>61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256"/>
    </row>
    <row r="4" spans="1:23" s="12" customFormat="1" x14ac:dyDescent="0.25">
      <c r="A4" s="62"/>
      <c r="B4" s="45"/>
      <c r="C4" s="246"/>
      <c r="D4" s="63"/>
      <c r="E4" s="247"/>
      <c r="F4" s="247"/>
      <c r="G4" s="247"/>
      <c r="H4" s="24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5"/>
    </row>
    <row r="5" spans="1:23" s="12" customFormat="1" x14ac:dyDescent="0.25">
      <c r="A5" s="15"/>
      <c r="B5" s="48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1">
        <v>2028</v>
      </c>
    </row>
    <row r="6" spans="1:23" s="12" customFormat="1" x14ac:dyDescent="0.25">
      <c r="A6" s="41"/>
      <c r="B6" s="14"/>
      <c r="C6" s="121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62</v>
      </c>
      <c r="R6" s="6" t="s">
        <v>62</v>
      </c>
      <c r="S6" s="6" t="s">
        <v>62</v>
      </c>
      <c r="T6" s="6" t="s">
        <v>62</v>
      </c>
      <c r="U6" s="6" t="s">
        <v>62</v>
      </c>
      <c r="V6" s="6" t="s">
        <v>62</v>
      </c>
      <c r="W6" s="104" t="s">
        <v>62</v>
      </c>
    </row>
    <row r="7" spans="1:23" x14ac:dyDescent="0.25">
      <c r="A7" s="15"/>
      <c r="B7" s="11"/>
      <c r="C7" s="243"/>
      <c r="D7" s="10"/>
      <c r="E7" s="10"/>
      <c r="F7" s="10"/>
      <c r="G7" s="10"/>
      <c r="H7" s="10"/>
      <c r="I7" s="10"/>
      <c r="J7" s="10"/>
      <c r="K7" s="10"/>
      <c r="L7" s="10"/>
      <c r="M7" s="10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1:23" x14ac:dyDescent="0.25">
      <c r="A8" s="15"/>
      <c r="B8" s="17" t="s">
        <v>108</v>
      </c>
      <c r="C8" s="68">
        <v>-1.7756322921310113</v>
      </c>
      <c r="D8" s="69">
        <v>0.36178404279281651</v>
      </c>
      <c r="E8" s="69">
        <v>-0.11618285716360674</v>
      </c>
      <c r="F8" s="69">
        <v>-5.0053931455578793E-2</v>
      </c>
      <c r="G8" s="69">
        <v>3.4023173249474437</v>
      </c>
      <c r="H8" s="69">
        <v>3.9031563893184478</v>
      </c>
      <c r="I8" s="69">
        <v>3.6116881942199925</v>
      </c>
      <c r="J8" s="69">
        <v>0.99598790395852721</v>
      </c>
      <c r="K8" s="69">
        <v>1.5431228684525611</v>
      </c>
      <c r="L8" s="69">
        <v>0.7051555738057832</v>
      </c>
      <c r="M8" s="69">
        <v>-0.26540259225141311</v>
      </c>
      <c r="N8" s="69">
        <v>-1.2020763639978109</v>
      </c>
      <c r="O8" s="69">
        <v>1.0863516782030813</v>
      </c>
      <c r="P8" s="69">
        <v>-0.3220132482617587</v>
      </c>
      <c r="Q8" s="69">
        <v>-5.5213953610072961</v>
      </c>
      <c r="R8" s="69">
        <v>1.2925137059212886</v>
      </c>
      <c r="S8" s="57">
        <v>2.3215749638866896</v>
      </c>
      <c r="T8" s="57">
        <v>0.60016870286535373</v>
      </c>
      <c r="U8" s="57">
        <v>1.3368880469891067</v>
      </c>
      <c r="V8" s="57">
        <v>2.0692022333607896</v>
      </c>
      <c r="W8" s="340">
        <v>2.2786731874356274</v>
      </c>
    </row>
    <row r="9" spans="1:23" x14ac:dyDescent="0.25">
      <c r="A9" s="15"/>
      <c r="B9" s="17"/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57"/>
      <c r="T9" s="57"/>
      <c r="U9" s="57"/>
      <c r="V9" s="57"/>
      <c r="W9" s="340"/>
    </row>
    <row r="10" spans="1:23" x14ac:dyDescent="0.25">
      <c r="A10" s="15"/>
      <c r="B10" s="16" t="s">
        <v>48</v>
      </c>
      <c r="C10" s="68">
        <v>-0.49425030934542963</v>
      </c>
      <c r="D10" s="69">
        <v>-1.4088210717960739</v>
      </c>
      <c r="E10" s="69">
        <v>-0.94718692236100466</v>
      </c>
      <c r="F10" s="69">
        <v>-0.37554167426964258</v>
      </c>
      <c r="G10" s="69">
        <v>0.57216739069475409</v>
      </c>
      <c r="H10" s="69">
        <v>0.6495433036116911</v>
      </c>
      <c r="I10" s="69">
        <v>0.23020246973185415</v>
      </c>
      <c r="J10" s="69">
        <v>0.15963029561895895</v>
      </c>
      <c r="K10" s="69">
        <v>0.47178312260782501</v>
      </c>
      <c r="L10" s="69">
        <v>1.0422229600829589</v>
      </c>
      <c r="M10" s="69">
        <v>1.0323458907392336</v>
      </c>
      <c r="N10" s="69">
        <v>1.290417727367561</v>
      </c>
      <c r="O10" s="69">
        <v>1.0310014351140786</v>
      </c>
      <c r="P10" s="69">
        <v>0.54431150466667677</v>
      </c>
      <c r="Q10" s="69">
        <v>0.36635802816077928</v>
      </c>
      <c r="R10" s="69">
        <v>0.48308756819486498</v>
      </c>
      <c r="S10" s="57">
        <v>-1.206191531968017</v>
      </c>
      <c r="T10" s="57">
        <v>-1.4393194359196804</v>
      </c>
      <c r="U10" s="57">
        <v>-1.3697759787462689</v>
      </c>
      <c r="V10" s="57">
        <v>-1.3144198868556132</v>
      </c>
      <c r="W10" s="340">
        <v>-1.297809850954093</v>
      </c>
    </row>
    <row r="11" spans="1:23" x14ac:dyDescent="0.25">
      <c r="A11" s="15"/>
      <c r="B11" s="16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57"/>
      <c r="T11" s="57"/>
      <c r="U11" s="57"/>
      <c r="V11" s="57"/>
      <c r="W11" s="340"/>
    </row>
    <row r="12" spans="1:23" x14ac:dyDescent="0.25">
      <c r="A12" s="15"/>
      <c r="B12" s="16" t="s">
        <v>49</v>
      </c>
      <c r="C12" s="68">
        <v>-2.8404592966282194</v>
      </c>
      <c r="D12" s="69">
        <v>-0.87543631326246107</v>
      </c>
      <c r="E12" s="69">
        <v>-2.7429120547534294</v>
      </c>
      <c r="F12" s="69">
        <v>-3.3509553373343333</v>
      </c>
      <c r="G12" s="69">
        <v>-1.6426553071586767</v>
      </c>
      <c r="H12" s="69">
        <v>-0.66794266768050581</v>
      </c>
      <c r="I12" s="69">
        <v>-0.98252675899073105</v>
      </c>
      <c r="J12" s="69">
        <v>-1.7052120079602586</v>
      </c>
      <c r="K12" s="69">
        <v>-3.0685374877341318</v>
      </c>
      <c r="L12" s="69">
        <v>-2.141660953109934</v>
      </c>
      <c r="M12" s="69">
        <v>-1.783983825124166</v>
      </c>
      <c r="N12" s="69">
        <v>-2.3276687346459703</v>
      </c>
      <c r="O12" s="69">
        <v>-0.80881440496737445</v>
      </c>
      <c r="P12" s="69">
        <v>-3.213008161067517</v>
      </c>
      <c r="Q12" s="69">
        <v>-1.4394916115247227</v>
      </c>
      <c r="R12" s="69">
        <v>-2.5697256094827456</v>
      </c>
      <c r="S12" s="57">
        <v>-2.2263591560126064</v>
      </c>
      <c r="T12" s="57">
        <v>-1.6161196208709365</v>
      </c>
      <c r="U12" s="57">
        <v>-1.734306284516792</v>
      </c>
      <c r="V12" s="57">
        <v>-1.8556640566574305</v>
      </c>
      <c r="W12" s="340">
        <v>-1.8358135074146971</v>
      </c>
    </row>
    <row r="13" spans="1:23" x14ac:dyDescent="0.25">
      <c r="A13" s="15"/>
      <c r="B13" s="16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57"/>
      <c r="T13" s="57"/>
      <c r="U13" s="57"/>
      <c r="V13" s="57"/>
      <c r="W13" s="340"/>
    </row>
    <row r="14" spans="1:23" x14ac:dyDescent="0.25">
      <c r="A14" s="15"/>
      <c r="B14" s="16" t="s">
        <v>50</v>
      </c>
      <c r="C14" s="68">
        <v>-1.1035061348763275</v>
      </c>
      <c r="D14" s="69">
        <v>-1.5210363746886189</v>
      </c>
      <c r="E14" s="69">
        <v>-0.82323920063517264</v>
      </c>
      <c r="F14" s="69">
        <v>-1.0948699340201862</v>
      </c>
      <c r="G14" s="69">
        <v>-1.4035247785413043</v>
      </c>
      <c r="H14" s="69">
        <v>-2.0337332461223236</v>
      </c>
      <c r="I14" s="69">
        <v>-1.719345447035987</v>
      </c>
      <c r="J14" s="69">
        <v>-1.5331361806337933</v>
      </c>
      <c r="K14" s="69">
        <v>-1.679624304608528</v>
      </c>
      <c r="L14" s="69">
        <v>-1.5169503553194013</v>
      </c>
      <c r="M14" s="69">
        <v>-1.1783358158452901</v>
      </c>
      <c r="N14" s="69">
        <v>-1.109966248554719</v>
      </c>
      <c r="O14" s="69">
        <v>-0.7458670353812954</v>
      </c>
      <c r="P14" s="69">
        <v>-0.96993594772543412</v>
      </c>
      <c r="Q14" s="69">
        <v>-0.73583900955611081</v>
      </c>
      <c r="R14" s="69">
        <v>-0.78732915453963936</v>
      </c>
      <c r="S14" s="57">
        <v>-0.4127529354885191</v>
      </c>
      <c r="T14" s="57">
        <v>-1.0002399647520024E-2</v>
      </c>
      <c r="U14" s="57">
        <v>-0.16313433605955285</v>
      </c>
      <c r="V14" s="57">
        <v>-0.31330931541038093</v>
      </c>
      <c r="W14" s="340">
        <v>-0.35108745057916774</v>
      </c>
    </row>
    <row r="15" spans="1:23" x14ac:dyDescent="0.25">
      <c r="A15" s="15"/>
      <c r="B15" s="16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57"/>
      <c r="T15" s="57"/>
      <c r="U15" s="57"/>
      <c r="V15" s="57"/>
      <c r="W15" s="340"/>
    </row>
    <row r="16" spans="1:23" s="12" customFormat="1" x14ac:dyDescent="0.25">
      <c r="A16" s="15"/>
      <c r="B16" s="16" t="s">
        <v>17</v>
      </c>
      <c r="C16" s="68">
        <v>-6.2138480329809873</v>
      </c>
      <c r="D16" s="69">
        <v>-3.4435097169543396</v>
      </c>
      <c r="E16" s="69">
        <v>-4.6295210349132114</v>
      </c>
      <c r="F16" s="69">
        <v>-4.8714208770797436</v>
      </c>
      <c r="G16" s="69">
        <v>0.92830462994221574</v>
      </c>
      <c r="H16" s="69">
        <v>1.8510237791273081</v>
      </c>
      <c r="I16" s="69">
        <v>1.1400184579251249</v>
      </c>
      <c r="J16" s="69">
        <v>-2.0827299890165709</v>
      </c>
      <c r="K16" s="69">
        <v>-2.7332558012822714</v>
      </c>
      <c r="L16" s="69">
        <v>-1.911232774540595</v>
      </c>
      <c r="M16" s="69">
        <v>-2.1953763424816297</v>
      </c>
      <c r="N16" s="69">
        <v>-3.3492936198309375</v>
      </c>
      <c r="O16" s="69">
        <v>0.56267167296849008</v>
      </c>
      <c r="P16" s="69">
        <v>-3.9606458523880268</v>
      </c>
      <c r="Q16" s="69">
        <v>-7.3303679539273467</v>
      </c>
      <c r="R16" s="69">
        <v>-1.581453489906224</v>
      </c>
      <c r="S16" s="57">
        <v>-1.5237286595824515</v>
      </c>
      <c r="T16" s="57">
        <v>-2.4652727535727856</v>
      </c>
      <c r="U16" s="57">
        <v>-1.930328552333507</v>
      </c>
      <c r="V16" s="57">
        <v>-1.4141910255626386</v>
      </c>
      <c r="W16" s="340">
        <v>-1.2060376215123316</v>
      </c>
    </row>
    <row r="17" spans="1:23" s="12" customFormat="1" x14ac:dyDescent="0.25">
      <c r="A17" s="41"/>
      <c r="B17" s="40"/>
      <c r="C17" s="15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3"/>
      <c r="T17" s="13"/>
      <c r="U17" s="13"/>
      <c r="V17" s="13"/>
      <c r="W17" s="14"/>
    </row>
    <row r="18" spans="1:23" x14ac:dyDescent="0.25">
      <c r="D18" s="65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3" x14ac:dyDescent="0.25">
      <c r="B19" s="12"/>
      <c r="C19" s="12"/>
    </row>
    <row r="21" spans="1:23" x14ac:dyDescent="0.25">
      <c r="D21" s="156"/>
      <c r="E21" s="156"/>
      <c r="F21" s="156"/>
      <c r="G21" s="156"/>
      <c r="H21" s="156"/>
      <c r="I21" s="156"/>
      <c r="J21" s="156"/>
      <c r="K21" s="156"/>
    </row>
    <row r="22" spans="1:23" x14ac:dyDescent="0.25">
      <c r="D22" s="156"/>
      <c r="E22" s="156"/>
      <c r="F22" s="156"/>
      <c r="G22" s="156"/>
      <c r="H22" s="156"/>
      <c r="I22" s="156"/>
      <c r="J22" s="156"/>
      <c r="K22" s="156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Súhrnné indikátory</vt:lpstr>
      <vt:lpstr>Externé prostredie</vt:lpstr>
      <vt:lpstr>Hrubý domáci produkt</vt:lpstr>
      <vt:lpstr>Ponuková strana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'Súhrnné indikátory'!Oblasť_tlače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Pécsyová Monika</cp:lastModifiedBy>
  <cp:lastPrinted>2024-01-15T11:55:38Z</cp:lastPrinted>
  <dcterms:created xsi:type="dcterms:W3CDTF">2012-05-17T12:46:57Z</dcterms:created>
  <dcterms:modified xsi:type="dcterms:W3CDTF">2024-06-27T06:55:51Z</dcterms:modified>
</cp:coreProperties>
</file>