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IFP_NEW\1_DANE\1_3_Databazy\03_Hodnotenie_dani_rocne\2016\predbezne_2016\"/>
    </mc:Choice>
  </mc:AlternateContent>
  <bookViews>
    <workbookView xWindow="0" yWindow="0" windowWidth="28800" windowHeight="14820"/>
  </bookViews>
  <sheets>
    <sheet name="Tabuľka_1" sheetId="1" r:id="rId1"/>
    <sheet name="Tabuľka_2" sheetId="5" r:id="rId2"/>
    <sheet name="Tabuľka_3" sheetId="9" r:id="rId3"/>
    <sheet name="Tabuľka_4" sheetId="10" r:id="rId4"/>
    <sheet name="Graf_1" sheetId="3" r:id="rId5"/>
    <sheet name="Graf_2" sheetId="4" r:id="rId6"/>
    <sheet name="Graf_3" sheetId="6" r:id="rId7"/>
    <sheet name="Graf_4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123Graph_A" hidden="1">#REF!</definedName>
    <definedName name="__123Graph_ATEST1" hidden="1">[1]REER!$AZ$144:$AZ$210</definedName>
    <definedName name="__123Graph_B" hidden="1">#REF!</definedName>
    <definedName name="__123Graph_BCurrent" hidden="1">[2]G!#REF!</definedName>
    <definedName name="__123Graph_BREER3" hidden="1">[1]REER!$BB$144:$BB$212</definedName>
    <definedName name="__123Graph_BTEST1" hidden="1">[1]REER!$AY$144:$AY$210</definedName>
    <definedName name="__123Graph_CREER3" hidden="1">[1]REER!$BB$144:$BB$212</definedName>
    <definedName name="__123Graph_CTEST1" hidden="1">[1]REER!$BK$140:$BK$140</definedName>
    <definedName name="__123Graph_DREER3" hidden="1">[1]REER!$BB$144:$BB$210</definedName>
    <definedName name="__123Graph_DTEST1" hidden="1">[1]REER!$BB$144:$BB$210</definedName>
    <definedName name="__123Graph_EREER3" hidden="1">[1]REER!$BR$144:$BR$211</definedName>
    <definedName name="__123Graph_ETEST1" hidden="1">[1]REER!$BR$144:$BR$211</definedName>
    <definedName name="__123Graph_FREER3" hidden="1">[1]REER!$BN$140:$BN$140</definedName>
    <definedName name="__123Graph_FTEST1" hidden="1">[1]REER!$BN$140:$BN$140</definedName>
    <definedName name="__123Graph_X" hidden="1">'[3]i2-KA'!#REF!</definedName>
    <definedName name="__123Graph_XCurrent" hidden="1">'[3]i2-KA'!#REF!</definedName>
    <definedName name="__123Graph_XChart1" hidden="1">'[3]i2-KA'!#REF!</definedName>
    <definedName name="__123Graph_XChart2" hidden="1">'[3]i2-KA'!#REF!</definedName>
    <definedName name="__123Graph_XTEST1" hidden="1">[1]REER!$C$9:$C$75</definedName>
    <definedName name="_123Graph_AB" hidden="1">#REF!</definedName>
    <definedName name="_123Graph_B" hidden="1">#REF!</definedName>
    <definedName name="_123Graph_DB" hidden="1">#REF!</definedName>
    <definedName name="_123Graph_EB" hidden="1">#REF!</definedName>
    <definedName name="_123Graph_FB" hidden="1">#REF!</definedName>
    <definedName name="_132Graph_CB" hidden="1">#REF!</definedName>
    <definedName name="_Fill" hidden="1">#REF!</definedName>
    <definedName name="_Order1" hidden="1">255</definedName>
    <definedName name="_Order2" hidden="1">255</definedName>
    <definedName name="_Regression_X" hidden="1">#REF!</definedName>
    <definedName name="_Regression_Y" hidden="1">#REF!</definedName>
    <definedName name="aloha" hidden="1">'[4]i2-KA'!#REF!</definedName>
    <definedName name="bb" localSheetId="5" hidden="1">{"Riqfin97",#N/A,FALSE,"Tran";"Riqfinpro",#N/A,FALSE,"Tran"}</definedName>
    <definedName name="bb" localSheetId="6" hidden="1">{"Riqfin97",#N/A,FALSE,"Tran";"Riqfinpro",#N/A,FALSE,"Tran"}</definedName>
    <definedName name="bb" localSheetId="7" hidden="1">{"Riqfin97",#N/A,FALSE,"Tran";"Riqfinpro",#N/A,FALSE,"Tran"}</definedName>
    <definedName name="bb" hidden="1">{"Riqfin97",#N/A,FALSE,"Tran";"Riqfinpro",#N/A,FALSE,"Tran"}</definedName>
    <definedName name="bbb" localSheetId="5" hidden="1">{"Riqfin97",#N/A,FALSE,"Tran";"Riqfinpro",#N/A,FALSE,"Tran"}</definedName>
    <definedName name="bbb" localSheetId="6" hidden="1">{"Riqfin97",#N/A,FALSE,"Tran";"Riqfinpro",#N/A,FALSE,"Tran"}</definedName>
    <definedName name="bbb" localSheetId="7" hidden="1">{"Riqfin97",#N/A,FALSE,"Tran";"Riqfinpro",#N/A,FALSE,"Tran"}</definedName>
    <definedName name="bbb" hidden="1">{"Riqfin97",#N/A,FALSE,"Tran";"Riqfinpro",#N/A,FALSE,"Tran"}</definedName>
    <definedName name="cc" localSheetId="5" hidden="1">{"Riqfin97",#N/A,FALSE,"Tran";"Riqfinpro",#N/A,FALSE,"Tran"}</definedName>
    <definedName name="cc" localSheetId="6" hidden="1">{"Riqfin97",#N/A,FALSE,"Tran";"Riqfinpro",#N/A,FALSE,"Tran"}</definedName>
    <definedName name="cc" localSheetId="7" hidden="1">{"Riqfin97",#N/A,FALSE,"Tran";"Riqfinpro",#N/A,FALSE,"Tran"}</definedName>
    <definedName name="cc" hidden="1">{"Riqfin97",#N/A,FALSE,"Tran";"Riqfinpro",#N/A,FALSE,"Tran"}</definedName>
    <definedName name="ccc" localSheetId="5" hidden="1">{"Riqfin97",#N/A,FALSE,"Tran";"Riqfinpro",#N/A,FALSE,"Tran"}</definedName>
    <definedName name="ccc" localSheetId="6" hidden="1">{"Riqfin97",#N/A,FALSE,"Tran";"Riqfinpro",#N/A,FALSE,"Tran"}</definedName>
    <definedName name="ccc" localSheetId="7" hidden="1">{"Riqfin97",#N/A,FALSE,"Tran";"Riqfinpro",#N/A,FALSE,"Tran"}</definedName>
    <definedName name="ccc" hidden="1">{"Riqfin97",#N/A,FALSE,"Tran";"Riqfinpro",#N/A,FALSE,"Tran"}</definedName>
    <definedName name="dd" localSheetId="5" hidden="1">{"Riqfin97",#N/A,FALSE,"Tran";"Riqfinpro",#N/A,FALSE,"Tran"}</definedName>
    <definedName name="dd" localSheetId="6" hidden="1">{"Riqfin97",#N/A,FALSE,"Tran";"Riqfinpro",#N/A,FALSE,"Tran"}</definedName>
    <definedName name="dd" localSheetId="7" hidden="1">{"Riqfin97",#N/A,FALSE,"Tran";"Riqfinpro",#N/A,FALSE,"Tran"}</definedName>
    <definedName name="dd" hidden="1">{"Riqfin97",#N/A,FALSE,"Tran";"Riqfinpro",#N/A,FALSE,"Tran"}</definedName>
    <definedName name="ddd" localSheetId="5" hidden="1">{"Riqfin97",#N/A,FALSE,"Tran";"Riqfinpro",#N/A,FALSE,"Tran"}</definedName>
    <definedName name="ddd" localSheetId="6" hidden="1">{"Riqfin97",#N/A,FALSE,"Tran";"Riqfinpro",#N/A,FALSE,"Tran"}</definedName>
    <definedName name="ddd" localSheetId="7" hidden="1">{"Riqfin97",#N/A,FALSE,"Tran";"Riqfinpro",#N/A,FALSE,"Tran"}</definedName>
    <definedName name="ddd" hidden="1">{"Riqfin97",#N/A,FALSE,"Tran";"Riqfinpro",#N/A,FALSE,"Tran"}</definedName>
    <definedName name="ee" localSheetId="5" hidden="1">{"Tab1",#N/A,FALSE,"P";"Tab2",#N/A,FALSE,"P"}</definedName>
    <definedName name="ee" localSheetId="6" hidden="1">{"Tab1",#N/A,FALSE,"P";"Tab2",#N/A,FALSE,"P"}</definedName>
    <definedName name="ee" localSheetId="7" hidden="1">{"Tab1",#N/A,FALSE,"P";"Tab2",#N/A,FALSE,"P"}</definedName>
    <definedName name="ee" hidden="1">{"Tab1",#N/A,FALSE,"P";"Tab2",#N/A,FALSE,"P"}</definedName>
    <definedName name="eee" localSheetId="5" hidden="1">{"Tab1",#N/A,FALSE,"P";"Tab2",#N/A,FALSE,"P"}</definedName>
    <definedName name="eee" localSheetId="6" hidden="1">{"Tab1",#N/A,FALSE,"P";"Tab2",#N/A,FALSE,"P"}</definedName>
    <definedName name="eee" localSheetId="7" hidden="1">{"Tab1",#N/A,FALSE,"P";"Tab2",#N/A,FALSE,"P"}</definedName>
    <definedName name="eee" hidden="1">{"Tab1",#N/A,FALSE,"P";"Tab2",#N/A,FALSE,"P"}</definedName>
    <definedName name="ff" localSheetId="5" hidden="1">{"Tab1",#N/A,FALSE,"P";"Tab2",#N/A,FALSE,"P"}</definedName>
    <definedName name="ff" localSheetId="6" hidden="1">{"Tab1",#N/A,FALSE,"P";"Tab2",#N/A,FALSE,"P"}</definedName>
    <definedName name="ff" localSheetId="7" hidden="1">{"Tab1",#N/A,FALSE,"P";"Tab2",#N/A,FALSE,"P"}</definedName>
    <definedName name="ff" hidden="1">{"Tab1",#N/A,FALSE,"P";"Tab2",#N/A,FALSE,"P"}</definedName>
    <definedName name="fff" localSheetId="5" hidden="1">{"Tab1",#N/A,FALSE,"P";"Tab2",#N/A,FALSE,"P"}</definedName>
    <definedName name="fff" localSheetId="6" hidden="1">{"Tab1",#N/A,FALSE,"P";"Tab2",#N/A,FALSE,"P"}</definedName>
    <definedName name="fff" localSheetId="7" hidden="1">{"Tab1",#N/A,FALSE,"P";"Tab2",#N/A,FALSE,"P"}</definedName>
    <definedName name="fff" hidden="1">{"Tab1",#N/A,FALSE,"P";"Tab2",#N/A,FALSE,"P"}</definedName>
    <definedName name="Financing" localSheetId="5" hidden="1">{"Tab1",#N/A,FALSE,"P";"Tab2",#N/A,FALSE,"P"}</definedName>
    <definedName name="Financing" localSheetId="6" hidden="1">{"Tab1",#N/A,FALSE,"P";"Tab2",#N/A,FALSE,"P"}</definedName>
    <definedName name="Financing" localSheetId="7" hidden="1">{"Tab1",#N/A,FALSE,"P";"Tab2",#N/A,FALSE,"P"}</definedName>
    <definedName name="Financing" hidden="1">{"Tab1",#N/A,FALSE,"P";"Tab2",#N/A,FALSE,"P"}</definedName>
    <definedName name="ggg" localSheetId="5" hidden="1">{"Riqfin97",#N/A,FALSE,"Tran";"Riqfinpro",#N/A,FALSE,"Tran"}</definedName>
    <definedName name="ggg" localSheetId="6" hidden="1">{"Riqfin97",#N/A,FALSE,"Tran";"Riqfinpro",#N/A,FALSE,"Tran"}</definedName>
    <definedName name="ggg" localSheetId="7" hidden="1">{"Riqfin97",#N/A,FALSE,"Tran";"Riqfinpro",#N/A,FALSE,"Tran"}</definedName>
    <definedName name="ggg" hidden="1">{"Riqfin97",#N/A,FALSE,"Tran";"Riqfinpro",#N/A,FALSE,"Tran"}</definedName>
    <definedName name="ggggg" hidden="1">'[5]J(Priv.Cap)'!#REF!</definedName>
    <definedName name="HDPn_x1">[6]makro!$J$22</definedName>
    <definedName name="HDPn_x2">[6]makro!$L$22</definedName>
    <definedName name="HDPn_x3" localSheetId="7">[6]makro!#REF!</definedName>
    <definedName name="HDPn_x3">Graf_3!#REF!</definedName>
    <definedName name="HDPn_x4" localSheetId="7">[6]makro!#REF!</definedName>
    <definedName name="HDPn_x4">Graf_3!#REF!</definedName>
    <definedName name="HDPr_x1">[6]makro!$J$21</definedName>
    <definedName name="HDPr_x2">[6]makro!$L$21</definedName>
    <definedName name="HDPr_x3" localSheetId="7">[6]makro!#REF!</definedName>
    <definedName name="HDPr_x3">Graf_3!#REF!</definedName>
    <definedName name="HDPr_x4" localSheetId="7">[6]makro!#REF!</definedName>
    <definedName name="HDPr_x4">Graf_3!#REF!</definedName>
    <definedName name="hhh" hidden="1">'[7]J(Priv.Cap)'!#REF!</definedName>
    <definedName name="ii" localSheetId="5" hidden="1">{"Tab1",#N/A,FALSE,"P";"Tab2",#N/A,FALSE,"P"}</definedName>
    <definedName name="ii" localSheetId="6" hidden="1">{"Tab1",#N/A,FALSE,"P";"Tab2",#N/A,FALSE,"P"}</definedName>
    <definedName name="ii" localSheetId="7" hidden="1">{"Tab1",#N/A,FALSE,"P";"Tab2",#N/A,FALSE,"P"}</definedName>
    <definedName name="ii" hidden="1">{"Tab1",#N/A,FALSE,"P";"Tab2",#N/A,FALSE,"P"}</definedName>
    <definedName name="inflation" hidden="1">[8]TAB34!#REF!</definedName>
    <definedName name="jj" localSheetId="5" hidden="1">{"Riqfin97",#N/A,FALSE,"Tran";"Riqfinpro",#N/A,FALSE,"Tran"}</definedName>
    <definedName name="jj" localSheetId="6" hidden="1">{"Riqfin97",#N/A,FALSE,"Tran";"Riqfinpro",#N/A,FALSE,"Tran"}</definedName>
    <definedName name="jj" localSheetId="7" hidden="1">{"Riqfin97",#N/A,FALSE,"Tran";"Riqfinpro",#N/A,FALSE,"Tran"}</definedName>
    <definedName name="jj" hidden="1">{"Riqfin97",#N/A,FALSE,"Tran";"Riqfinpro",#N/A,FALSE,"Tran"}</definedName>
    <definedName name="jjj" hidden="1">[9]M!#REF!</definedName>
    <definedName name="jjjjjj" hidden="1">'[5]J(Priv.Cap)'!#REF!</definedName>
    <definedName name="kk" localSheetId="5" hidden="1">{"Tab1",#N/A,FALSE,"P";"Tab2",#N/A,FALSE,"P"}</definedName>
    <definedName name="kk" localSheetId="6" hidden="1">{"Tab1",#N/A,FALSE,"P";"Tab2",#N/A,FALSE,"P"}</definedName>
    <definedName name="kk" localSheetId="7" hidden="1">{"Tab1",#N/A,FALSE,"P";"Tab2",#N/A,FALSE,"P"}</definedName>
    <definedName name="kk" hidden="1">{"Tab1",#N/A,FALSE,"P";"Tab2",#N/A,FALSE,"P"}</definedName>
    <definedName name="kkk" localSheetId="5" hidden="1">{"Tab1",#N/A,FALSE,"P";"Tab2",#N/A,FALSE,"P"}</definedName>
    <definedName name="kkk" localSheetId="6" hidden="1">{"Tab1",#N/A,FALSE,"P";"Tab2",#N/A,FALSE,"P"}</definedName>
    <definedName name="kkk" localSheetId="7" hidden="1">{"Tab1",#N/A,FALSE,"P";"Tab2",#N/A,FALSE,"P"}</definedName>
    <definedName name="kkk" hidden="1">{"Tab1",#N/A,FALSE,"P";"Tab2",#N/A,FALSE,"P"}</definedName>
    <definedName name="kkkk" hidden="1">[10]M!#REF!</definedName>
    <definedName name="KSDn_x1">[6]makro!$J$24</definedName>
    <definedName name="KSDn_x2">[6]makro!$L$24</definedName>
    <definedName name="KSDn_x3" localSheetId="7">[6]makro!#REF!</definedName>
    <definedName name="KSDn_x3">Graf_3!#REF!</definedName>
    <definedName name="KSDn_x4" localSheetId="7">[6]makro!#REF!</definedName>
    <definedName name="KSDn_x4">Graf_3!#REF!</definedName>
    <definedName name="KSDr_x1">[6]makro!$J$23</definedName>
    <definedName name="KSDr_x2">[6]makro!$L$23</definedName>
    <definedName name="KSDr_x3" localSheetId="7">[6]makro!#REF!</definedName>
    <definedName name="KSDr_x3">Graf_3!#REF!</definedName>
    <definedName name="KSDr_x4" localSheetId="7">[6]makro!#REF!</definedName>
    <definedName name="KSDr_x4">Graf_3!#REF!</definedName>
    <definedName name="ll" localSheetId="5" hidden="1">{"Tab1",#N/A,FALSE,"P";"Tab2",#N/A,FALSE,"P"}</definedName>
    <definedName name="ll" localSheetId="6" hidden="1">{"Tab1",#N/A,FALSE,"P";"Tab2",#N/A,FALSE,"P"}</definedName>
    <definedName name="ll" localSheetId="7" hidden="1">{"Tab1",#N/A,FALSE,"P";"Tab2",#N/A,FALSE,"P"}</definedName>
    <definedName name="ll" hidden="1">{"Tab1",#N/A,FALSE,"P";"Tab2",#N/A,FALSE,"P"}</definedName>
    <definedName name="lll" localSheetId="5" hidden="1">{"Riqfin97",#N/A,FALSE,"Tran";"Riqfinpro",#N/A,FALSE,"Tran"}</definedName>
    <definedName name="lll" localSheetId="6" hidden="1">{"Riqfin97",#N/A,FALSE,"Tran";"Riqfinpro",#N/A,FALSE,"Tran"}</definedName>
    <definedName name="lll" localSheetId="7" hidden="1">{"Riqfin97",#N/A,FALSE,"Tran";"Riqfinpro",#N/A,FALSE,"Tran"}</definedName>
    <definedName name="lll" hidden="1">{"Riqfin97",#N/A,FALSE,"Tran";"Riqfinpro",#N/A,FALSE,"Tran"}</definedName>
    <definedName name="llll" hidden="1">[9]M!#REF!</definedName>
    <definedName name="MB_x1">Graf_3!#REF!</definedName>
    <definedName name="MB_x2">Graf_3!#REF!</definedName>
    <definedName name="MB_x3">Graf_3!#REF!</definedName>
    <definedName name="MB_x4">Graf_3!#REF!</definedName>
    <definedName name="mf" localSheetId="5" hidden="1">{"Tab1",#N/A,FALSE,"P";"Tab2",#N/A,FALSE,"P"}</definedName>
    <definedName name="mf" localSheetId="6" hidden="1">{"Tab1",#N/A,FALSE,"P";"Tab2",#N/A,FALSE,"P"}</definedName>
    <definedName name="mf" localSheetId="7" hidden="1">{"Tab1",#N/A,FALSE,"P";"Tab2",#N/A,FALSE,"P"}</definedName>
    <definedName name="mf" hidden="1">{"Tab1",#N/A,FALSE,"P";"Tab2",#N/A,FALSE,"P"}</definedName>
    <definedName name="mmm" localSheetId="5" hidden="1">{"Riqfin97",#N/A,FALSE,"Tran";"Riqfinpro",#N/A,FALSE,"Tran"}</definedName>
    <definedName name="mmm" localSheetId="6" hidden="1">{"Riqfin97",#N/A,FALSE,"Tran";"Riqfinpro",#N/A,FALSE,"Tran"}</definedName>
    <definedName name="mmm" localSheetId="7" hidden="1">{"Riqfin97",#N/A,FALSE,"Tran";"Riqfinpro",#N/A,FALSE,"Tran"}</definedName>
    <definedName name="mmm" hidden="1">{"Riqfin97",#N/A,FALSE,"Tran";"Riqfinpro",#N/A,FALSE,"Tran"}</definedName>
    <definedName name="mmmm" localSheetId="5" hidden="1">{"Tab1",#N/A,FALSE,"P";"Tab2",#N/A,FALSE,"P"}</definedName>
    <definedName name="mmmm" localSheetId="6" hidden="1">{"Tab1",#N/A,FALSE,"P";"Tab2",#N/A,FALSE,"P"}</definedName>
    <definedName name="mmmm" localSheetId="7" hidden="1">{"Tab1",#N/A,FALSE,"P";"Tab2",#N/A,FALSE,"P"}</definedName>
    <definedName name="mmmm" hidden="1">{"Tab1",#N/A,FALSE,"P";"Tab2",#N/A,FALSE,"P"}</definedName>
    <definedName name="nn" localSheetId="5" hidden="1">{"Riqfin97",#N/A,FALSE,"Tran";"Riqfinpro",#N/A,FALSE,"Tran"}</definedName>
    <definedName name="nn" localSheetId="6" hidden="1">{"Riqfin97",#N/A,FALSE,"Tran";"Riqfinpro",#N/A,FALSE,"Tran"}</definedName>
    <definedName name="nn" localSheetId="7" hidden="1">{"Riqfin97",#N/A,FALSE,"Tran";"Riqfinpro",#N/A,FALSE,"Tran"}</definedName>
    <definedName name="nn" hidden="1">{"Riqfin97",#N/A,FALSE,"Tran";"Riqfinpro",#N/A,FALSE,"Tran"}</definedName>
    <definedName name="nnn" localSheetId="5" hidden="1">{"Tab1",#N/A,FALSE,"P";"Tab2",#N/A,FALSE,"P"}</definedName>
    <definedName name="nnn" localSheetId="6" hidden="1">{"Tab1",#N/A,FALSE,"P";"Tab2",#N/A,FALSE,"P"}</definedName>
    <definedName name="nnn" localSheetId="7" hidden="1">{"Tab1",#N/A,FALSE,"P";"Tab2",#N/A,FALSE,"P"}</definedName>
    <definedName name="nnn" hidden="1">{"Tab1",#N/A,FALSE,"P";"Tab2",#N/A,FALSE,"P"}</definedName>
    <definedName name="_xlnm.Print_Area" localSheetId="4">Graf_1!$A$11:$G$23</definedName>
    <definedName name="_xlnm.Print_Area" localSheetId="5">Graf_2!$A$10:$F$38</definedName>
    <definedName name="_xlnm.Print_Area" localSheetId="6">Graf_3!$A$2:$K$3</definedName>
    <definedName name="oo" localSheetId="5" hidden="1">{"Riqfin97",#N/A,FALSE,"Tran";"Riqfinpro",#N/A,FALSE,"Tran"}</definedName>
    <definedName name="oo" localSheetId="6" hidden="1">{"Riqfin97",#N/A,FALSE,"Tran";"Riqfinpro",#N/A,FALSE,"Tran"}</definedName>
    <definedName name="oo" localSheetId="7" hidden="1">{"Riqfin97",#N/A,FALSE,"Tran";"Riqfinpro",#N/A,FALSE,"Tran"}</definedName>
    <definedName name="oo" hidden="1">{"Riqfin97",#N/A,FALSE,"Tran";"Riqfinpro",#N/A,FALSE,"Tran"}</definedName>
    <definedName name="ooo" localSheetId="5" hidden="1">{"Tab1",#N/A,FALSE,"P";"Tab2",#N/A,FALSE,"P"}</definedName>
    <definedName name="ooo" localSheetId="6" hidden="1">{"Tab1",#N/A,FALSE,"P";"Tab2",#N/A,FALSE,"P"}</definedName>
    <definedName name="ooo" localSheetId="7" hidden="1">{"Tab1",#N/A,FALSE,"P";"Tab2",#N/A,FALSE,"P"}</definedName>
    <definedName name="ooo" hidden="1">{"Tab1",#N/A,FALSE,"P";"Tab2",#N/A,FALSE,"P"}</definedName>
    <definedName name="p" localSheetId="5" hidden="1">{"Riqfin97",#N/A,FALSE,"Tran";"Riqfinpro",#N/A,FALSE,"Tran"}</definedName>
    <definedName name="p" localSheetId="6" hidden="1">{"Riqfin97",#N/A,FALSE,"Tran";"Riqfinpro",#N/A,FALSE,"Tran"}</definedName>
    <definedName name="p" localSheetId="7" hidden="1">{"Riqfin97",#N/A,FALSE,"Tran";"Riqfinpro",#N/A,FALSE,"Tran"}</definedName>
    <definedName name="p" hidden="1">{"Riqfin97",#N/A,FALSE,"Tran";"Riqfinpro",#N/A,FALSE,"Tran"}</definedName>
    <definedName name="pata" localSheetId="5" hidden="1">{"Tab1",#N/A,FALSE,"P";"Tab2",#N/A,FALSE,"P"}</definedName>
    <definedName name="pata" localSheetId="6" hidden="1">{"Tab1",#N/A,FALSE,"P";"Tab2",#N/A,FALSE,"P"}</definedName>
    <definedName name="pata" localSheetId="7" hidden="1">{"Tab1",#N/A,FALSE,"P";"Tab2",#N/A,FALSE,"P"}</definedName>
    <definedName name="pata" hidden="1">{"Tab1",#N/A,FALSE,"P";"Tab2",#N/A,FALSE,"P"}</definedName>
    <definedName name="pp" localSheetId="5" hidden="1">{"Riqfin97",#N/A,FALSE,"Tran";"Riqfinpro",#N/A,FALSE,"Tran"}</definedName>
    <definedName name="pp" localSheetId="6" hidden="1">{"Riqfin97",#N/A,FALSE,"Tran";"Riqfinpro",#N/A,FALSE,"Tran"}</definedName>
    <definedName name="pp" localSheetId="7" hidden="1">{"Riqfin97",#N/A,FALSE,"Tran";"Riqfinpro",#N/A,FALSE,"Tran"}</definedName>
    <definedName name="pp" hidden="1">{"Riqfin97",#N/A,FALSE,"Tran";"Riqfinpro",#N/A,FALSE,"Tran"}</definedName>
    <definedName name="ppp" localSheetId="5" hidden="1">{"Riqfin97",#N/A,FALSE,"Tran";"Riqfinpro",#N/A,FALSE,"Tran"}</definedName>
    <definedName name="ppp" localSheetId="6" hidden="1">{"Riqfin97",#N/A,FALSE,"Tran";"Riqfinpro",#N/A,FALSE,"Tran"}</definedName>
    <definedName name="ppp" localSheetId="7" hidden="1">{"Riqfin97",#N/A,FALSE,"Tran";"Riqfinpro",#N/A,FALSE,"Tran"}</definedName>
    <definedName name="ppp" hidden="1">{"Riqfin97",#N/A,FALSE,"Tran";"Riqfinpro",#N/A,FALSE,"Tran"}</definedName>
    <definedName name="qq" hidden="1">'[7]J(Priv.Cap)'!#REF!</definedName>
    <definedName name="rr" localSheetId="5" hidden="1">{"Riqfin97",#N/A,FALSE,"Tran";"Riqfinpro",#N/A,FALSE,"Tran"}</definedName>
    <definedName name="rr" localSheetId="6" hidden="1">{"Riqfin97",#N/A,FALSE,"Tran";"Riqfinpro",#N/A,FALSE,"Tran"}</definedName>
    <definedName name="rr" localSheetId="7" hidden="1">{"Riqfin97",#N/A,FALSE,"Tran";"Riqfinpro",#N/A,FALSE,"Tran"}</definedName>
    <definedName name="rr" hidden="1">{"Riqfin97",#N/A,FALSE,"Tran";"Riqfinpro",#N/A,FALSE,"Tran"}</definedName>
    <definedName name="rrr" localSheetId="5" hidden="1">{"Riqfin97",#N/A,FALSE,"Tran";"Riqfinpro",#N/A,FALSE,"Tran"}</definedName>
    <definedName name="rrr" localSheetId="6" hidden="1">{"Riqfin97",#N/A,FALSE,"Tran";"Riqfinpro",#N/A,FALSE,"Tran"}</definedName>
    <definedName name="rrr" localSheetId="7" hidden="1">{"Riqfin97",#N/A,FALSE,"Tran";"Riqfinpro",#N/A,FALSE,"Tran"}</definedName>
    <definedName name="rrr" hidden="1">{"Riqfin97",#N/A,FALSE,"Tran";"Riqfinpro",#N/A,FALSE,"Tran"}</definedName>
    <definedName name="RVS">[6]Vplyvy_jednotlivo!$B$1</definedName>
    <definedName name="tt" localSheetId="5" hidden="1">{"Tab1",#N/A,FALSE,"P";"Tab2",#N/A,FALSE,"P"}</definedName>
    <definedName name="tt" localSheetId="6" hidden="1">{"Tab1",#N/A,FALSE,"P";"Tab2",#N/A,FALSE,"P"}</definedName>
    <definedName name="tt" localSheetId="7" hidden="1">{"Tab1",#N/A,FALSE,"P";"Tab2",#N/A,FALSE,"P"}</definedName>
    <definedName name="tt" hidden="1">{"Tab1",#N/A,FALSE,"P";"Tab2",#N/A,FALSE,"P"}</definedName>
    <definedName name="ttt" localSheetId="5" hidden="1">{"Tab1",#N/A,FALSE,"P";"Tab2",#N/A,FALSE,"P"}</definedName>
    <definedName name="ttt" localSheetId="6" hidden="1">{"Tab1",#N/A,FALSE,"P";"Tab2",#N/A,FALSE,"P"}</definedName>
    <definedName name="ttt" localSheetId="7" hidden="1">{"Tab1",#N/A,FALSE,"P";"Tab2",#N/A,FALSE,"P"}</definedName>
    <definedName name="ttt" hidden="1">{"Tab1",#N/A,FALSE,"P";"Tab2",#N/A,FALSE,"P"}</definedName>
    <definedName name="ttttt" hidden="1">[9]M!#REF!</definedName>
    <definedName name="UB_x1">Graf_3!#REF!</definedName>
    <definedName name="UB_x2">Graf_3!#REF!</definedName>
    <definedName name="UB_x3">Graf_3!#REF!</definedName>
    <definedName name="UB_x4">Graf_3!#REF!</definedName>
    <definedName name="uu" localSheetId="5" hidden="1">{"Riqfin97",#N/A,FALSE,"Tran";"Riqfinpro",#N/A,FALSE,"Tran"}</definedName>
    <definedName name="uu" localSheetId="6" hidden="1">{"Riqfin97",#N/A,FALSE,"Tran";"Riqfinpro",#N/A,FALSE,"Tran"}</definedName>
    <definedName name="uu" localSheetId="7" hidden="1">{"Riqfin97",#N/A,FALSE,"Tran";"Riqfinpro",#N/A,FALSE,"Tran"}</definedName>
    <definedName name="uu" hidden="1">{"Riqfin97",#N/A,FALSE,"Tran";"Riqfinpro",#N/A,FALSE,"Tran"}</definedName>
    <definedName name="uuu" localSheetId="5" hidden="1">{"Riqfin97",#N/A,FALSE,"Tran";"Riqfinpro",#N/A,FALSE,"Tran"}</definedName>
    <definedName name="uuu" localSheetId="6" hidden="1">{"Riqfin97",#N/A,FALSE,"Tran";"Riqfinpro",#N/A,FALSE,"Tran"}</definedName>
    <definedName name="uuu" localSheetId="7" hidden="1">{"Riqfin97",#N/A,FALSE,"Tran";"Riqfinpro",#N/A,FALSE,"Tran"}</definedName>
    <definedName name="uuu" hidden="1">{"Riqfin97",#N/A,FALSE,"Tran";"Riqfinpro",#N/A,FALSE,"Tran"}</definedName>
    <definedName name="vv" localSheetId="5" hidden="1">{"Tab1",#N/A,FALSE,"P";"Tab2",#N/A,FALSE,"P"}</definedName>
    <definedName name="vv" localSheetId="6" hidden="1">{"Tab1",#N/A,FALSE,"P";"Tab2",#N/A,FALSE,"P"}</definedName>
    <definedName name="vv" localSheetId="7" hidden="1">{"Tab1",#N/A,FALSE,"P";"Tab2",#N/A,FALSE,"P"}</definedName>
    <definedName name="vv" hidden="1">{"Tab1",#N/A,FALSE,"P";"Tab2",#N/A,FALSE,"P"}</definedName>
    <definedName name="vvv" localSheetId="5" hidden="1">{"Tab1",#N/A,FALSE,"P";"Tab2",#N/A,FALSE,"P"}</definedName>
    <definedName name="vvv" localSheetId="6" hidden="1">{"Tab1",#N/A,FALSE,"P";"Tab2",#N/A,FALSE,"P"}</definedName>
    <definedName name="vvv" localSheetId="7" hidden="1">{"Tab1",#N/A,FALSE,"P";"Tab2",#N/A,FALSE,"P"}</definedName>
    <definedName name="vvv" hidden="1">{"Tab1",#N/A,FALSE,"P";"Tab2",#N/A,FALSE,"P"}</definedName>
    <definedName name="wrn.Program." localSheetId="5" hidden="1">{"Tab1",#N/A,FALSE,"P";"Tab2",#N/A,FALSE,"P"}</definedName>
    <definedName name="wrn.Program." localSheetId="6" hidden="1">{"Tab1",#N/A,FALSE,"P";"Tab2",#N/A,FALSE,"P"}</definedName>
    <definedName name="wrn.Program." localSheetId="7" hidden="1">{"Tab1",#N/A,FALSE,"P";"Tab2",#N/A,FALSE,"P"}</definedName>
    <definedName name="wrn.Program." hidden="1">{"Tab1",#N/A,FALSE,"P";"Tab2",#N/A,FALSE,"P"}</definedName>
    <definedName name="wrn.Riqfin." localSheetId="5" hidden="1">{"Riqfin97",#N/A,FALSE,"Tran";"Riqfinpro",#N/A,FALSE,"Tran"}</definedName>
    <definedName name="wrn.Riqfin." localSheetId="6" hidden="1">{"Riqfin97",#N/A,FALSE,"Tran";"Riqfinpro",#N/A,FALSE,"Tran"}</definedName>
    <definedName name="wrn.Riqfin." localSheetId="7" hidden="1">{"Riqfin97",#N/A,FALSE,"Tran";"Riqfinpro",#N/A,FALSE,"Tran"}</definedName>
    <definedName name="wrn.Riqfin." hidden="1">{"Riqfin97",#N/A,FALSE,"Tran";"Riqfinpro",#N/A,FALSE,"Tran"}</definedName>
    <definedName name="ww" hidden="1">[9]M!#REF!</definedName>
    <definedName name="www" localSheetId="5" hidden="1">{"Riqfin97",#N/A,FALSE,"Tran";"Riqfinpro",#N/A,FALSE,"Tran"}</definedName>
    <definedName name="www" localSheetId="6" hidden="1">{"Riqfin97",#N/A,FALSE,"Tran";"Riqfinpro",#N/A,FALSE,"Tran"}</definedName>
    <definedName name="www" localSheetId="7" hidden="1">{"Riqfin97",#N/A,FALSE,"Tran";"Riqfinpro",#N/A,FALSE,"Tran"}</definedName>
    <definedName name="www" hidden="1">{"Riqfin97",#N/A,FALSE,"Tran";"Riqfinpro",#N/A,FALSE,"Tran"}</definedName>
    <definedName name="xx" localSheetId="5" hidden="1">{"Riqfin97",#N/A,FALSE,"Tran";"Riqfinpro",#N/A,FALSE,"Tran"}</definedName>
    <definedName name="xx" localSheetId="6" hidden="1">{"Riqfin97",#N/A,FALSE,"Tran";"Riqfinpro",#N/A,FALSE,"Tran"}</definedName>
    <definedName name="xx" localSheetId="7" hidden="1">{"Riqfin97",#N/A,FALSE,"Tran";"Riqfinpro",#N/A,FALSE,"Tran"}</definedName>
    <definedName name="xx" hidden="1">{"Riqfin97",#N/A,FALSE,"Tran";"Riqfinpro",#N/A,FALSE,"Tran"}</definedName>
    <definedName name="xxxx" localSheetId="5" hidden="1">{"Riqfin97",#N/A,FALSE,"Tran";"Riqfinpro",#N/A,FALSE,"Tran"}</definedName>
    <definedName name="xxxx" localSheetId="6" hidden="1">{"Riqfin97",#N/A,FALSE,"Tran";"Riqfinpro",#N/A,FALSE,"Tran"}</definedName>
    <definedName name="xxxx" localSheetId="7" hidden="1">{"Riqfin97",#N/A,FALSE,"Tran";"Riqfinpro",#N/A,FALSE,"Tran"}</definedName>
    <definedName name="xxxx" hidden="1">{"Riqfin97",#N/A,FALSE,"Tran";"Riqfinpro",#N/A,FALSE,"Tran"}</definedName>
    <definedName name="year">[6]Vplyvy_jednotlivo!$C$1</definedName>
    <definedName name="yy" localSheetId="5" hidden="1">{"Tab1",#N/A,FALSE,"P";"Tab2",#N/A,FALSE,"P"}</definedName>
    <definedName name="yy" localSheetId="6" hidden="1">{"Tab1",#N/A,FALSE,"P";"Tab2",#N/A,FALSE,"P"}</definedName>
    <definedName name="yy" localSheetId="7" hidden="1">{"Tab1",#N/A,FALSE,"P";"Tab2",#N/A,FALSE,"P"}</definedName>
    <definedName name="yy" hidden="1">{"Tab1",#N/A,FALSE,"P";"Tab2",#N/A,FALSE,"P"}</definedName>
    <definedName name="yyy" localSheetId="5" hidden="1">{"Tab1",#N/A,FALSE,"P";"Tab2",#N/A,FALSE,"P"}</definedName>
    <definedName name="yyy" localSheetId="6" hidden="1">{"Tab1",#N/A,FALSE,"P";"Tab2",#N/A,FALSE,"P"}</definedName>
    <definedName name="yyy" localSheetId="7" hidden="1">{"Tab1",#N/A,FALSE,"P";"Tab2",#N/A,FALSE,"P"}</definedName>
    <definedName name="yyy" hidden="1">{"Tab1",#N/A,FALSE,"P";"Tab2",#N/A,FALSE,"P"}</definedName>
    <definedName name="yyyy" localSheetId="5" hidden="1">{"Riqfin97",#N/A,FALSE,"Tran";"Riqfinpro",#N/A,FALSE,"Tran"}</definedName>
    <definedName name="yyyy" localSheetId="6" hidden="1">{"Riqfin97",#N/A,FALSE,"Tran";"Riqfinpro",#N/A,FALSE,"Tran"}</definedName>
    <definedName name="yyyy" localSheetId="7" hidden="1">{"Riqfin97",#N/A,FALSE,"Tran";"Riqfinpro",#N/A,FALSE,"Tran"}</definedName>
    <definedName name="yyyy" hidden="1">{"Riqfin97",#N/A,FALSE,"Tran";"Riqfinpro",#N/A,FALSE,"Tran"}</definedName>
    <definedName name="Z_95224721_0485_11D4_BFD1_00508B5F4DA4_.wvu.Cols" hidden="1">#REF!</definedName>
    <definedName name="zz" localSheetId="5" hidden="1">{"Tab1",#N/A,FALSE,"P";"Tab2",#N/A,FALSE,"P"}</definedName>
    <definedName name="zz" localSheetId="6" hidden="1">{"Tab1",#N/A,FALSE,"P";"Tab2",#N/A,FALSE,"P"}</definedName>
    <definedName name="zz" localSheetId="7" hidden="1">{"Tab1",#N/A,FALSE,"P";"Tab2",#N/A,FALSE,"P"}</definedName>
    <definedName name="zz" hidden="1">{"Tab1",#N/A,FALSE,"P";"Tab2",#N/A,FALSE,"P"}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5" l="1"/>
  <c r="B15" i="5"/>
  <c r="D19" i="9" l="1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I8" i="8"/>
  <c r="I7" i="8"/>
  <c r="I6" i="8"/>
  <c r="I5" i="8"/>
  <c r="I4" i="8"/>
  <c r="H4" i="8"/>
  <c r="H5" i="8"/>
  <c r="H6" i="8"/>
  <c r="H7" i="8"/>
  <c r="H8" i="8"/>
  <c r="D13" i="3"/>
  <c r="E13" i="3"/>
  <c r="F13" i="3"/>
  <c r="G13" i="3"/>
  <c r="H13" i="3"/>
  <c r="I13" i="3"/>
  <c r="J13" i="3"/>
  <c r="K13" i="3"/>
  <c r="L13" i="3"/>
  <c r="M13" i="3"/>
  <c r="N13" i="3"/>
  <c r="O13" i="3"/>
  <c r="C13" i="3"/>
  <c r="O5" i="3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D14" i="1"/>
  <c r="E14" i="1" s="1"/>
  <c r="C14" i="1"/>
  <c r="B14" i="1"/>
  <c r="F19" i="10" l="1"/>
  <c r="F18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3" i="10"/>
  <c r="E20" i="10"/>
  <c r="D20" i="10"/>
  <c r="C20" i="10"/>
  <c r="B20" i="10" l="1"/>
  <c r="F20" i="10" s="1"/>
  <c r="F5" i="8"/>
  <c r="D7" i="6"/>
  <c r="D6" i="6"/>
  <c r="D5" i="6"/>
  <c r="D4" i="6"/>
  <c r="D3" i="6"/>
  <c r="C10" i="3"/>
  <c r="D10" i="3" s="1"/>
  <c r="E10" i="3" s="1"/>
  <c r="F10" i="3" s="1"/>
  <c r="G10" i="3" s="1"/>
  <c r="H10" i="3" s="1"/>
  <c r="I10" i="3" s="1"/>
  <c r="J10" i="3" s="1"/>
  <c r="K10" i="3" s="1"/>
  <c r="L10" i="3" s="1"/>
  <c r="M10" i="3" s="1"/>
  <c r="N10" i="3" s="1"/>
  <c r="O10" i="3" s="1"/>
  <c r="C9" i="3"/>
  <c r="D9" i="3" s="1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M5" i="3"/>
  <c r="L5" i="3"/>
  <c r="K5" i="3"/>
  <c r="J5" i="3"/>
  <c r="I5" i="3"/>
  <c r="H5" i="3"/>
  <c r="E5" i="3"/>
  <c r="G6" i="8" l="1"/>
  <c r="G8" i="8"/>
  <c r="F6" i="8"/>
  <c r="G7" i="8"/>
  <c r="F7" i="8"/>
  <c r="F4" i="8"/>
  <c r="G5" i="8"/>
  <c r="F8" i="8"/>
  <c r="G4" i="8"/>
  <c r="C5" i="3"/>
  <c r="G5" i="3"/>
  <c r="F5" i="3"/>
  <c r="N5" i="3"/>
  <c r="D5" i="3"/>
</calcChain>
</file>

<file path=xl/sharedStrings.xml><?xml version="1.0" encoding="utf-8"?>
<sst xmlns="http://schemas.openxmlformats.org/spreadsheetml/2006/main" count="137" uniqueCount="119">
  <si>
    <t>Rozdiel</t>
  </si>
  <si>
    <t>Rozdiel (v %)</t>
  </si>
  <si>
    <t>DPFO</t>
  </si>
  <si>
    <t>Zo závislej činnosti</t>
  </si>
  <si>
    <t>Z podnikania</t>
  </si>
  <si>
    <t>DPPO</t>
  </si>
  <si>
    <t>Zrážková daň</t>
  </si>
  <si>
    <t>DPH</t>
  </si>
  <si>
    <t>Spotrebné dane</t>
  </si>
  <si>
    <t>Ostatné dane*</t>
  </si>
  <si>
    <t>Sociálna poisťovňa</t>
  </si>
  <si>
    <t>Zdravotné poisťovne</t>
  </si>
  <si>
    <t>Spolu</t>
  </si>
  <si>
    <t>% HDP (skutočnosť 2015)</t>
  </si>
  <si>
    <t>-</t>
  </si>
  <si>
    <t>* OO vybraných fin. inštitúcií, OO z podnikania v regulovaných odvetviach, poplatky RTVS, dane z medzinárodného obchodu, miestne dane a ďalšie</t>
  </si>
  <si>
    <t>Daňové príjmy VS  - rozpočet</t>
  </si>
  <si>
    <t>Daňové príjmy VS - skutočnosť</t>
  </si>
  <si>
    <t>Daňové príjmy VS - odchýlka (%)</t>
  </si>
  <si>
    <t>* od roku 2004 do roku 2010 bez odvodov a miestnych daní</t>
  </si>
  <si>
    <t>*** od roku 2011 vrátane odvodov a miestnych daní</t>
  </si>
  <si>
    <t xml:space="preserve">    - Spolu</t>
  </si>
  <si>
    <t xml:space="preserve">    - vplyv makra</t>
  </si>
  <si>
    <t xml:space="preserve">    - vplyv EDS</t>
  </si>
  <si>
    <t xml:space="preserve">    - vplyv novej legislatívy</t>
  </si>
  <si>
    <t xml:space="preserve">    - vplyv jednorazových efektov</t>
  </si>
  <si>
    <t xml:space="preserve">    - vplyv ostatných faktorov</t>
  </si>
  <si>
    <t>Graf 1: Odchýlka odhadovaných príjmov VS od skutočnosti (tis. Eur, %)</t>
  </si>
  <si>
    <t>Horný interval odchýlky</t>
  </si>
  <si>
    <t>Dolný interval odchýlky</t>
  </si>
  <si>
    <t>Graf2: vysvetlenie odchýlky rozpočtovaných príjmov VS od skutočnosti (%)</t>
  </si>
  <si>
    <t>Tabuľka 2: Chyba odhadu IFP u jednotlivých daní (v tis. eur)</t>
  </si>
  <si>
    <t>% z celkovej chyby</t>
  </si>
  <si>
    <t>DPFO zo závislej činnosti</t>
  </si>
  <si>
    <t>DPFO z podnikania*</t>
  </si>
  <si>
    <t>Daň z príjmov právnických osôb*</t>
  </si>
  <si>
    <t>Daň z príjmov vyberaná zrážkou</t>
  </si>
  <si>
    <t xml:space="preserve">Daň z pridanej hodnoty </t>
  </si>
  <si>
    <t>Z toho: minerálne oleje</t>
  </si>
  <si>
    <t>Z toho: tabak a tabakové výrobky</t>
  </si>
  <si>
    <t>Sociálna poisťovňa (EAO + dlžné)</t>
  </si>
  <si>
    <t>Zdravotné poisťovne (EAO + dlžné)</t>
  </si>
  <si>
    <t>Ostatné dane</t>
  </si>
  <si>
    <t>Daňové príjmy spolu</t>
  </si>
  <si>
    <t>Zdroj: IFP</t>
  </si>
  <si>
    <t xml:space="preserve">Vplyv EDS                         </t>
  </si>
  <si>
    <t>Daň z príjmov právnických osôb</t>
  </si>
  <si>
    <t>Daň z pridanej hodnoty</t>
  </si>
  <si>
    <t>odhad na rok 2015 (rast)</t>
  </si>
  <si>
    <t>skutočnosť 2015 (rast)</t>
  </si>
  <si>
    <t>skutočnosť vs. odhad (2015)</t>
  </si>
  <si>
    <t>HDP; nominálny rast</t>
  </si>
  <si>
    <t>KSD; reálny rast</t>
  </si>
  <si>
    <t>KSD vrátane vládnej medzispotreby a investícií, nom. rast</t>
  </si>
  <si>
    <t>Mzdová báza; rast *</t>
  </si>
  <si>
    <t>Úroková báza (v mld. Eur)**</t>
  </si>
  <si>
    <t>KRRZ</t>
  </si>
  <si>
    <t>IFP a ostatní členovia Výboru</t>
  </si>
  <si>
    <t>NBS</t>
  </si>
  <si>
    <t>Celková odchýlka</t>
  </si>
  <si>
    <t>Vplyv EDS</t>
  </si>
  <si>
    <t>Vplyv makra</t>
  </si>
  <si>
    <t>Vplyv jednorazových efektov</t>
  </si>
  <si>
    <t>Vplyv novej legislatívy</t>
  </si>
  <si>
    <t>Odhad</t>
  </si>
  <si>
    <t>tis. Eur</t>
  </si>
  <si>
    <t>%</t>
  </si>
  <si>
    <t>Graf 4: Hodnotenie prognózy členov Výboru (%, mil. eur)</t>
  </si>
  <si>
    <t>Názov legislatívy (s vplyvom na uvedenú daň)</t>
  </si>
  <si>
    <t>Skutočnosť</t>
  </si>
  <si>
    <t>Spolu (dane podliahajúce hodnoteniu)</t>
  </si>
  <si>
    <t xml:space="preserve">   - z toho aktualizácia makra u legislatívy v RVS</t>
  </si>
  <si>
    <t>makro</t>
  </si>
  <si>
    <t>EDS</t>
  </si>
  <si>
    <t>nová legislatíva</t>
  </si>
  <si>
    <t>jednorazové faktory</t>
  </si>
  <si>
    <t>spolu</t>
  </si>
  <si>
    <t>DPFO z podnikania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</si>
  <si>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</si>
  <si>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</si>
  <si>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</si>
  <si>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</si>
  <si>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</si>
  <si>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</si>
  <si>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</si>
  <si>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</si>
  <si>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Sociálne odvody</t>
  </si>
  <si>
    <t>Zdravotné odvody</t>
  </si>
  <si>
    <t>(v tis. Eur)</t>
  </si>
  <si>
    <t>Tabuľka1: Porovnanie daňových príjmov za rok 2016 (prognóza Výboru z októbra 2015 vs. aktuálny odhad Výboru z júna 2017, ESA2010, tis. eur)</t>
  </si>
  <si>
    <t>Aktuálny odhad (jún 2017)</t>
  </si>
  <si>
    <t>Odhad Výboru (október 2015)</t>
  </si>
  <si>
    <t>0,8 p.b.</t>
  </si>
  <si>
    <t>HDP b.c. (tis. Eur)</t>
  </si>
  <si>
    <t>rast HDP (pr. os)</t>
  </si>
  <si>
    <t>% z výboru</t>
  </si>
  <si>
    <t>* DPPO, DPFO podnikanie a ostatné dane (daň z motorových vozidiel, osobitný odvod z regulovaných odvetví) za rok 2016 sú odhadom</t>
  </si>
  <si>
    <t>odhad na rok 2016 (rast)</t>
  </si>
  <si>
    <t>skutočnosť 2016 (rast)</t>
  </si>
  <si>
    <t>skutočnosť vs. odhad (2016)</t>
  </si>
  <si>
    <t>Graf 3: Porovnanie prognózy a skutočnosti makroprostredia za roky 2015 a 2016 (medziročné rasty v %, rozdiely v p.b.)</t>
  </si>
  <si>
    <t>Infostat</t>
  </si>
  <si>
    <t>Tabuľka 3: Vplyv legislatívy (ESA2010, tis. eur) </t>
  </si>
  <si>
    <t xml:space="preserve">   - z toho aktualizácia EDS u legislatívy v RVS</t>
  </si>
  <si>
    <t>DPH - CAS</t>
  </si>
  <si>
    <t>DPH - znížená sadzba na potraviny</t>
  </si>
  <si>
    <t>Zákon 106/2004 Z.z. o spotrebnej dani z tabakových výrobkov</t>
  </si>
  <si>
    <t xml:space="preserve">Zákon 595/2003 Z.z. o dani z príjmov </t>
  </si>
  <si>
    <t xml:space="preserve"> - oslobodenie sociálnej výpomoci zo sociálneho fondu do 2 000 eur</t>
  </si>
  <si>
    <t xml:space="preserve"> - Oslobodenie príjmov z predaja CP prijatých na obchodovanie na burze </t>
  </si>
  <si>
    <t xml:space="preserve"> - Osobitný základ dane pre príjmy z kapitálového majetku</t>
  </si>
  <si>
    <t xml:space="preserve"> - dlhodobé investičné sporenie</t>
  </si>
  <si>
    <t xml:space="preserve"> - technické rezervy poisťovní</t>
  </si>
  <si>
    <t xml:space="preserve"> - zrážková daň na finančné a nefinančné benefity od farm. spol. pre lekárov </t>
  </si>
  <si>
    <t>Zákon č. 580/2004 Z. z. o zdravotnom poistení a o zmene a doplnení zákona č. 95/2002 Z. z.</t>
  </si>
  <si>
    <t>Otvorenie II. Piliera - bežný vplyv</t>
  </si>
  <si>
    <t>Zákon o dobrovoľnej vojenskej službe a úprava zákona o aktívnych zálohách</t>
  </si>
  <si>
    <t>OOP - nebola ako nový zákon</t>
  </si>
  <si>
    <t>Tabuľka 4: Podiel jednotlivých faktorov na celkovom rozdiele podľa jednotlivých daní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</si>
</sst>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#,##0.000000000000000000000"/>
  </numFmts>
  <fonts count="3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Garamond"/>
      <family val="1"/>
      <charset val="238"/>
    </font>
    <font>
      <sz val="11"/>
      <color theme="1"/>
      <name val="Arial Narrow"/>
      <family val="2"/>
      <charset val="238"/>
    </font>
    <font>
      <sz val="10"/>
      <name val="NeueHaasGroteskDisp W02"/>
      <family val="2"/>
      <charset val="238"/>
    </font>
    <font>
      <sz val="9"/>
      <name val="NeueHaasGroteskDisp W02"/>
      <family val="2"/>
      <charset val="238"/>
    </font>
    <font>
      <sz val="8"/>
      <name val="NeueHaasGroteskDisp W02"/>
      <family val="2"/>
      <charset val="238"/>
    </font>
    <font>
      <sz val="10"/>
      <color theme="1"/>
      <name val="NeueHaasGroteskDisp W02"/>
      <family val="2"/>
      <charset val="238"/>
    </font>
    <font>
      <sz val="9"/>
      <color theme="4"/>
      <name val="NeueHaasGroteskDisp W02 Bd"/>
      <family val="2"/>
      <charset val="238"/>
    </font>
    <font>
      <sz val="11"/>
      <color theme="4"/>
      <name val="NeueHaasGroteskDisp W02 Bd"/>
      <family val="2"/>
      <charset val="238"/>
    </font>
    <font>
      <sz val="8"/>
      <color theme="1"/>
      <name val="NeueHaasGroteskDisp W02"/>
      <family val="2"/>
      <charset val="238"/>
    </font>
    <font>
      <sz val="10"/>
      <color theme="4"/>
      <name val="NeueHaasGroteskDisp W02 Bd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rgb="FF2C9ADC"/>
      <name val="Arial Narrow"/>
      <family val="2"/>
      <charset val="238"/>
    </font>
    <font>
      <sz val="10"/>
      <color rgb="FF2C9ADC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i/>
      <sz val="9"/>
      <name val="Arial Narrow"/>
      <family val="2"/>
      <charset val="238"/>
    </font>
    <font>
      <sz val="10"/>
      <color theme="4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4"/>
      <name val="Arial Narrow"/>
      <family val="2"/>
      <charset val="238"/>
    </font>
    <font>
      <b/>
      <sz val="10"/>
      <color theme="4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i/>
      <sz val="9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</cellStyleXfs>
  <cellXfs count="147">
    <xf numFmtId="0" fontId="0" fillId="0" borderId="0" xfId="0"/>
    <xf numFmtId="0" fontId="5" fillId="0" borderId="0" xfId="2" applyFont="1"/>
    <xf numFmtId="0" fontId="5" fillId="0" borderId="0" xfId="2" applyFont="1" applyBorder="1"/>
    <xf numFmtId="166" fontId="5" fillId="0" borderId="0" xfId="2" applyNumberFormat="1" applyFont="1"/>
    <xf numFmtId="0" fontId="6" fillId="0" borderId="0" xfId="2" applyFont="1" applyBorder="1"/>
    <xf numFmtId="0" fontId="7" fillId="0" borderId="0" xfId="2" applyFont="1" applyBorder="1"/>
    <xf numFmtId="0" fontId="8" fillId="0" borderId="0" xfId="2" applyFont="1" applyBorder="1"/>
    <xf numFmtId="0" fontId="8" fillId="0" borderId="0" xfId="2" applyFont="1" applyAlignment="1">
      <alignment horizontal="center" vertical="center" wrapText="1"/>
    </xf>
    <xf numFmtId="166" fontId="11" fillId="0" borderId="0" xfId="2" applyNumberFormat="1" applyFont="1" applyBorder="1"/>
    <xf numFmtId="0" fontId="11" fillId="0" borderId="0" xfId="2" applyFont="1" applyBorder="1"/>
    <xf numFmtId="0" fontId="12" fillId="0" borderId="1" xfId="2" applyFont="1" applyBorder="1"/>
    <xf numFmtId="0" fontId="9" fillId="0" borderId="1" xfId="2" applyFont="1" applyBorder="1" applyAlignment="1">
      <alignment vertical="center" wrapText="1"/>
    </xf>
    <xf numFmtId="0" fontId="7" fillId="0" borderId="1" xfId="2" applyFont="1" applyBorder="1"/>
    <xf numFmtId="166" fontId="11" fillId="0" borderId="1" xfId="2" applyNumberFormat="1" applyFont="1" applyBorder="1"/>
    <xf numFmtId="0" fontId="10" fillId="0" borderId="1" xfId="2" applyFont="1" applyBorder="1" applyAlignment="1">
      <alignment horizontal="left"/>
    </xf>
    <xf numFmtId="0" fontId="4" fillId="0" borderId="0" xfId="0" applyFont="1"/>
    <xf numFmtId="0" fontId="14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165" fontId="18" fillId="0" borderId="0" xfId="1" applyNumberFormat="1" applyFont="1" applyAlignment="1">
      <alignment horizontal="right" vertical="center"/>
    </xf>
    <xf numFmtId="0" fontId="17" fillId="0" borderId="0" xfId="0" applyFont="1" applyAlignment="1">
      <alignment horizontal="left" vertical="center" indent="2"/>
    </xf>
    <xf numFmtId="0" fontId="17" fillId="0" borderId="1" xfId="0" applyFont="1" applyBorder="1" applyAlignment="1">
      <alignment vertical="center"/>
    </xf>
    <xf numFmtId="3" fontId="18" fillId="0" borderId="1" xfId="0" applyNumberFormat="1" applyFont="1" applyBorder="1" applyAlignment="1">
      <alignment horizontal="right" vertical="center"/>
    </xf>
    <xf numFmtId="165" fontId="18" fillId="0" borderId="1" xfId="1" applyNumberFormat="1" applyFont="1" applyBorder="1" applyAlignment="1">
      <alignment horizontal="right" vertical="center"/>
    </xf>
    <xf numFmtId="0" fontId="19" fillId="0" borderId="1" xfId="0" applyFont="1" applyBorder="1" applyAlignment="1">
      <alignment vertical="center"/>
    </xf>
    <xf numFmtId="3" fontId="20" fillId="0" borderId="1" xfId="0" applyNumberFormat="1" applyFont="1" applyBorder="1" applyAlignment="1">
      <alignment horizontal="right" vertical="center"/>
    </xf>
    <xf numFmtId="165" fontId="20" fillId="0" borderId="1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left" vertical="center"/>
    </xf>
    <xf numFmtId="164" fontId="20" fillId="0" borderId="3" xfId="1" applyNumberFormat="1" applyFont="1" applyBorder="1" applyAlignment="1">
      <alignment horizontal="right" vertical="center"/>
    </xf>
    <xf numFmtId="0" fontId="21" fillId="0" borderId="4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/>
    <xf numFmtId="164" fontId="23" fillId="0" borderId="0" xfId="1" applyNumberFormat="1" applyFont="1" applyBorder="1" applyAlignment="1">
      <alignment horizontal="right" vertical="center"/>
    </xf>
    <xf numFmtId="0" fontId="18" fillId="0" borderId="0" xfId="2" applyFont="1"/>
    <xf numFmtId="0" fontId="24" fillId="0" borderId="1" xfId="2" applyFont="1" applyFill="1" applyBorder="1"/>
    <xf numFmtId="3" fontId="18" fillId="0" borderId="0" xfId="2" applyNumberFormat="1" applyFont="1" applyFill="1" applyBorder="1"/>
    <xf numFmtId="0" fontId="18" fillId="0" borderId="6" xfId="2" applyFont="1" applyBorder="1"/>
    <xf numFmtId="0" fontId="18" fillId="0" borderId="0" xfId="2" applyFont="1" applyBorder="1"/>
    <xf numFmtId="0" fontId="18" fillId="0" borderId="0" xfId="2" applyFont="1" applyFill="1"/>
    <xf numFmtId="166" fontId="18" fillId="0" borderId="0" xfId="2" applyNumberFormat="1" applyFont="1" applyFill="1"/>
    <xf numFmtId="1" fontId="18" fillId="0" borderId="0" xfId="2" applyNumberFormat="1" applyFont="1" applyFill="1"/>
    <xf numFmtId="0" fontId="25" fillId="0" borderId="0" xfId="2" applyFont="1"/>
    <xf numFmtId="3" fontId="25" fillId="0" borderId="0" xfId="2" applyNumberFormat="1" applyFont="1" applyFill="1" applyBorder="1"/>
    <xf numFmtId="0" fontId="25" fillId="0" borderId="0" xfId="2" applyFont="1" applyFill="1"/>
    <xf numFmtId="166" fontId="25" fillId="0" borderId="0" xfId="2" applyNumberFormat="1" applyFont="1" applyFill="1"/>
    <xf numFmtId="1" fontId="25" fillId="0" borderId="0" xfId="2" applyNumberFormat="1" applyFont="1" applyFill="1"/>
    <xf numFmtId="0" fontId="26" fillId="0" borderId="1" xfId="2" applyFont="1" applyBorder="1" applyAlignment="1">
      <alignment horizontal="left"/>
    </xf>
    <xf numFmtId="0" fontId="18" fillId="0" borderId="1" xfId="2" applyFont="1" applyBorder="1"/>
    <xf numFmtId="166" fontId="18" fillId="0" borderId="1" xfId="2" applyNumberFormat="1" applyFont="1" applyFill="1" applyBorder="1"/>
    <xf numFmtId="165" fontId="18" fillId="0" borderId="1" xfId="2" applyNumberFormat="1" applyFont="1" applyFill="1" applyBorder="1"/>
    <xf numFmtId="0" fontId="18" fillId="0" borderId="5" xfId="2" applyFont="1" applyFill="1" applyBorder="1"/>
    <xf numFmtId="3" fontId="18" fillId="0" borderId="0" xfId="4" applyNumberFormat="1" applyFont="1" applyFill="1" applyBorder="1" applyAlignment="1">
      <alignment vertical="center"/>
    </xf>
    <xf numFmtId="3" fontId="18" fillId="0" borderId="6" xfId="4" applyNumberFormat="1" applyFont="1" applyFill="1" applyBorder="1"/>
    <xf numFmtId="3" fontId="18" fillId="0" borderId="6" xfId="2" applyNumberFormat="1" applyFont="1" applyFill="1" applyBorder="1"/>
    <xf numFmtId="0" fontId="27" fillId="0" borderId="1" xfId="2" applyFont="1" applyFill="1" applyBorder="1"/>
    <xf numFmtId="0" fontId="26" fillId="0" borderId="6" xfId="2" applyFont="1" applyBorder="1" applyAlignment="1">
      <alignment horizontal="left"/>
    </xf>
    <xf numFmtId="0" fontId="3" fillId="0" borderId="0" xfId="0" applyFont="1"/>
    <xf numFmtId="0" fontId="18" fillId="0" borderId="0" xfId="0" applyFont="1"/>
    <xf numFmtId="0" fontId="18" fillId="0" borderId="0" xfId="0" applyFont="1" applyBorder="1"/>
    <xf numFmtId="0" fontId="4" fillId="0" borderId="0" xfId="0" applyFont="1" applyBorder="1"/>
    <xf numFmtId="0" fontId="18" fillId="0" borderId="6" xfId="0" applyFont="1" applyBorder="1"/>
    <xf numFmtId="0" fontId="4" fillId="0" borderId="6" xfId="0" applyFont="1" applyBorder="1"/>
    <xf numFmtId="165" fontId="22" fillId="0" borderId="6" xfId="5" applyNumberFormat="1" applyFont="1" applyBorder="1" applyAlignment="1">
      <alignment horizontal="center"/>
    </xf>
    <xf numFmtId="0" fontId="18" fillId="0" borderId="4" xfId="0" applyFont="1" applyBorder="1"/>
    <xf numFmtId="3" fontId="18" fillId="0" borderId="4" xfId="2" applyNumberFormat="1" applyFont="1" applyFill="1" applyBorder="1"/>
    <xf numFmtId="166" fontId="18" fillId="0" borderId="0" xfId="2" applyNumberFormat="1" applyFont="1" applyAlignment="1">
      <alignment horizontal="right"/>
    </xf>
    <xf numFmtId="0" fontId="18" fillId="0" borderId="1" xfId="2" applyFont="1" applyFill="1" applyBorder="1"/>
    <xf numFmtId="0" fontId="17" fillId="0" borderId="0" xfId="2" applyFont="1" applyBorder="1"/>
    <xf numFmtId="166" fontId="18" fillId="0" borderId="0" xfId="2" applyNumberFormat="1" applyFont="1" applyBorder="1"/>
    <xf numFmtId="0" fontId="17" fillId="0" borderId="1" xfId="2" applyFont="1" applyBorder="1"/>
    <xf numFmtId="166" fontId="18" fillId="0" borderId="1" xfId="2" applyNumberFormat="1" applyFont="1" applyBorder="1"/>
    <xf numFmtId="0" fontId="20" fillId="0" borderId="1" xfId="2" applyFont="1" applyFill="1" applyBorder="1"/>
    <xf numFmtId="166" fontId="20" fillId="0" borderId="1" xfId="2" applyNumberFormat="1" applyFont="1" applyFill="1" applyBorder="1"/>
    <xf numFmtId="0" fontId="14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right" vertical="center" wrapText="1"/>
    </xf>
    <xf numFmtId="0" fontId="17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right" vertical="center" wrapText="1"/>
    </xf>
    <xf numFmtId="166" fontId="18" fillId="0" borderId="0" xfId="0" applyNumberFormat="1" applyFont="1" applyAlignment="1">
      <alignment horizontal="right" vertical="center"/>
    </xf>
    <xf numFmtId="166" fontId="18" fillId="0" borderId="2" xfId="0" applyNumberFormat="1" applyFont="1" applyBorder="1" applyAlignment="1">
      <alignment horizontal="right" vertical="center"/>
    </xf>
    <xf numFmtId="166" fontId="18" fillId="0" borderId="0" xfId="0" applyNumberFormat="1" applyFont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7" fillId="0" borderId="0" xfId="0" applyFont="1" applyBorder="1" applyAlignment="1">
      <alignment vertical="center"/>
    </xf>
    <xf numFmtId="3" fontId="18" fillId="0" borderId="0" xfId="0" applyNumberFormat="1" applyFont="1" applyBorder="1" applyAlignment="1">
      <alignment horizontal="right" vertical="center"/>
    </xf>
    <xf numFmtId="0" fontId="17" fillId="0" borderId="1" xfId="0" applyFont="1" applyFill="1" applyBorder="1" applyAlignment="1">
      <alignment vertical="center"/>
    </xf>
    <xf numFmtId="3" fontId="1" fillId="0" borderId="1" xfId="0" applyNumberFormat="1" applyFont="1" applyBorder="1" applyAlignment="1">
      <alignment horizontal="right"/>
    </xf>
    <xf numFmtId="166" fontId="18" fillId="0" borderId="1" xfId="0" applyNumberFormat="1" applyFont="1" applyBorder="1" applyAlignment="1">
      <alignment horizontal="right" vertical="center"/>
    </xf>
    <xf numFmtId="0" fontId="28" fillId="0" borderId="2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3" fontId="20" fillId="0" borderId="0" xfId="0" applyNumberFormat="1" applyFont="1" applyFill="1" applyAlignment="1">
      <alignment horizontal="right" vertical="center"/>
    </xf>
    <xf numFmtId="166" fontId="20" fillId="0" borderId="7" xfId="0" applyNumberFormat="1" applyFont="1" applyFill="1" applyBorder="1" applyAlignment="1">
      <alignment horizontal="right" vertical="center"/>
    </xf>
    <xf numFmtId="0" fontId="28" fillId="0" borderId="0" xfId="0" applyFont="1" applyBorder="1" applyAlignment="1">
      <alignment horizontal="right" vertical="center" wrapText="1"/>
    </xf>
    <xf numFmtId="0" fontId="24" fillId="0" borderId="0" xfId="2" applyFont="1"/>
    <xf numFmtId="0" fontId="24" fillId="0" borderId="1" xfId="2" applyFont="1" applyBorder="1"/>
    <xf numFmtId="3" fontId="18" fillId="0" borderId="0" xfId="2" applyNumberFormat="1" applyFont="1"/>
    <xf numFmtId="166" fontId="18" fillId="0" borderId="0" xfId="3" applyNumberFormat="1" applyFont="1"/>
    <xf numFmtId="165" fontId="18" fillId="0" borderId="0" xfId="3" applyNumberFormat="1" applyFont="1"/>
    <xf numFmtId="3" fontId="18" fillId="0" borderId="1" xfId="2" applyNumberFormat="1" applyFont="1" applyBorder="1"/>
    <xf numFmtId="0" fontId="18" fillId="0" borderId="1" xfId="2" applyFont="1" applyBorder="1" applyAlignment="1">
      <alignment horizontal="right"/>
    </xf>
    <xf numFmtId="0" fontId="29" fillId="0" borderId="0" xfId="2" applyFont="1" applyAlignment="1">
      <alignment horizontal="center"/>
    </xf>
    <xf numFmtId="0" fontId="27" fillId="0" borderId="1" xfId="2" applyFont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/>
    </xf>
    <xf numFmtId="0" fontId="27" fillId="0" borderId="0" xfId="2" applyFont="1" applyAlignment="1">
      <alignment horizontal="center"/>
    </xf>
    <xf numFmtId="0" fontId="27" fillId="0" borderId="0" xfId="2" applyFont="1" applyAlignment="1">
      <alignment horizontal="center"/>
    </xf>
    <xf numFmtId="0" fontId="14" fillId="0" borderId="1" xfId="0" applyFont="1" applyBorder="1" applyAlignment="1">
      <alignment horizontal="left" vertical="top" wrapText="1"/>
    </xf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1" xfId="0" applyFont="1" applyBorder="1" applyAlignment="1">
      <alignment horizontal="right" wrapText="1"/>
    </xf>
    <xf numFmtId="0" fontId="19" fillId="0" borderId="0" xfId="0" applyFont="1"/>
    <xf numFmtId="3" fontId="19" fillId="0" borderId="0" xfId="0" applyNumberFormat="1" applyFont="1" applyAlignment="1">
      <alignment horizontal="right"/>
    </xf>
    <xf numFmtId="3" fontId="19" fillId="0" borderId="0" xfId="0" applyNumberFormat="1" applyFont="1" applyFill="1" applyAlignment="1">
      <alignment horizontal="right"/>
    </xf>
    <xf numFmtId="3" fontId="17" fillId="0" borderId="0" xfId="0" applyNumberFormat="1" applyFont="1" applyBorder="1" applyAlignment="1">
      <alignment horizontal="right" wrapText="1"/>
    </xf>
    <xf numFmtId="0" fontId="18" fillId="0" borderId="0" xfId="0" applyFont="1" applyFill="1"/>
    <xf numFmtId="3" fontId="17" fillId="0" borderId="0" xfId="0" applyNumberFormat="1" applyFont="1" applyFill="1" applyBorder="1" applyAlignment="1">
      <alignment horizontal="right" wrapText="1"/>
    </xf>
    <xf numFmtId="0" fontId="1" fillId="0" borderId="0" xfId="0" applyFont="1"/>
    <xf numFmtId="0" fontId="17" fillId="0" borderId="0" xfId="0" applyFont="1"/>
    <xf numFmtId="0" fontId="1" fillId="0" borderId="0" xfId="0" applyFont="1" applyBorder="1"/>
    <xf numFmtId="0" fontId="1" fillId="0" borderId="6" xfId="0" applyFont="1" applyBorder="1"/>
    <xf numFmtId="3" fontId="17" fillId="0" borderId="6" xfId="0" applyNumberFormat="1" applyFont="1" applyFill="1" applyBorder="1" applyAlignment="1">
      <alignment horizontal="right" wrapText="1"/>
    </xf>
    <xf numFmtId="0" fontId="30" fillId="0" borderId="0" xfId="0" applyFont="1" applyBorder="1" applyAlignment="1">
      <alignment horizontal="right"/>
    </xf>
    <xf numFmtId="0" fontId="19" fillId="0" borderId="6" xfId="0" applyFont="1" applyBorder="1"/>
    <xf numFmtId="3" fontId="19" fillId="0" borderId="6" xfId="0" applyNumberFormat="1" applyFont="1" applyBorder="1" applyAlignment="1">
      <alignment horizontal="right"/>
    </xf>
    <xf numFmtId="3" fontId="19" fillId="0" borderId="6" xfId="0" applyNumberFormat="1" applyFont="1" applyFill="1" applyBorder="1" applyAlignment="1">
      <alignment horizontal="right"/>
    </xf>
    <xf numFmtId="3" fontId="17" fillId="0" borderId="0" xfId="0" applyNumberFormat="1" applyFont="1" applyAlignment="1">
      <alignment horizontal="right"/>
    </xf>
    <xf numFmtId="0" fontId="17" fillId="0" borderId="0" xfId="0" applyFont="1" applyFill="1" applyAlignment="1">
      <alignment horizontal="left" indent="2"/>
    </xf>
    <xf numFmtId="0" fontId="17" fillId="0" borderId="0" xfId="0" applyFont="1" applyFill="1" applyBorder="1" applyAlignment="1">
      <alignment horizontal="left" indent="2"/>
    </xf>
    <xf numFmtId="0" fontId="18" fillId="0" borderId="0" xfId="0" applyFont="1" applyBorder="1" applyAlignment="1">
      <alignment horizontal="left" indent="2"/>
    </xf>
    <xf numFmtId="3" fontId="4" fillId="0" borderId="0" xfId="0" applyNumberFormat="1" applyFont="1"/>
    <xf numFmtId="0" fontId="26" fillId="0" borderId="6" xfId="0" applyFont="1" applyBorder="1" applyAlignment="1">
      <alignment horizontal="left"/>
    </xf>
    <xf numFmtId="167" fontId="13" fillId="0" borderId="6" xfId="0" applyNumberFormat="1" applyFont="1" applyBorder="1" applyAlignment="1">
      <alignment horizontal="center" vertical="center"/>
    </xf>
    <xf numFmtId="167" fontId="20" fillId="0" borderId="6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3" fontId="1" fillId="0" borderId="0" xfId="0" applyNumberFormat="1" applyFont="1"/>
    <xf numFmtId="0" fontId="18" fillId="0" borderId="0" xfId="0" applyFont="1" applyAlignment="1">
      <alignment horizontal="left" indent="1"/>
    </xf>
    <xf numFmtId="3" fontId="1" fillId="0" borderId="6" xfId="0" applyNumberFormat="1" applyFont="1" applyBorder="1"/>
    <xf numFmtId="0" fontId="13" fillId="0" borderId="6" xfId="0" applyFont="1" applyBorder="1"/>
    <xf numFmtId="3" fontId="13" fillId="0" borderId="6" xfId="0" applyNumberFormat="1" applyFont="1" applyBorder="1"/>
    <xf numFmtId="166" fontId="20" fillId="0" borderId="0" xfId="0" applyNumberFormat="1" applyFont="1" applyFill="1" applyAlignment="1">
      <alignment horizontal="right" vertical="center"/>
    </xf>
  </cellXfs>
  <cellStyles count="6">
    <cellStyle name="Normálne" xfId="0" builtinId="0"/>
    <cellStyle name="Normálne 2" xfId="2"/>
    <cellStyle name="Normálne 50" xfId="5"/>
    <cellStyle name="Percentá" xfId="1" builtinId="5"/>
    <cellStyle name="Percentá 2" xfId="3"/>
    <cellStyle name="percentá 5" xfId="4"/>
  </cellStyles>
  <dxfs count="0"/>
  <tableStyles count="0" defaultTableStyle="TableStyleMedium2" defaultPivotStyle="PivotStyleLight16"/>
  <colors>
    <mruColors>
      <color rgb="FFA6A6A6"/>
      <color rgb="FFD6DCE5"/>
      <color rgb="FF1F497D"/>
      <color rgb="FF2C9ADC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413949026392236E-2"/>
          <c:y val="4.3596240414082325E-2"/>
          <c:w val="0.90211644488997356"/>
          <c:h val="0.89537185701950184"/>
        </c:manualLayout>
      </c:layout>
      <c:areaChart>
        <c:grouping val="standard"/>
        <c:varyColors val="0"/>
        <c:ser>
          <c:idx val="1"/>
          <c:order val="1"/>
          <c:spPr>
            <a:solidFill>
              <a:schemeClr val="bg1">
                <a:lumMod val="75000"/>
              </a:schemeClr>
            </a:solidFill>
          </c:spPr>
          <c:val>
            <c:numRef>
              <c:f>Graf_1!$C$9:$O$9</c:f>
              <c:numCache>
                <c:formatCode>#,##0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</c:ser>
        <c:ser>
          <c:idx val="2"/>
          <c:order val="2"/>
          <c:spPr>
            <a:solidFill>
              <a:schemeClr val="bg1">
                <a:lumMod val="75000"/>
              </a:schemeClr>
            </a:solidFill>
          </c:spPr>
          <c:val>
            <c:numRef>
              <c:f>Graf_1!$C$10:$O$10</c:f>
              <c:numCache>
                <c:formatCode>#,##0</c:formatCode>
                <c:ptCount val="13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  <c:pt idx="8">
                  <c:v>-2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295600"/>
        <c:axId val="436614888"/>
      </c:areaChart>
      <c:barChart>
        <c:barDir val="col"/>
        <c:grouping val="clustered"/>
        <c:varyColors val="0"/>
        <c:ser>
          <c:idx val="0"/>
          <c:order val="0"/>
          <c:tx>
            <c:strRef>
              <c:f>Graf_1!$A$5</c:f>
              <c:strCache>
                <c:ptCount val="1"/>
                <c:pt idx="0">
                  <c:v>Daňové príjmy VS - odchýlka (%)</c:v>
                </c:pt>
              </c:strCache>
            </c:strRef>
          </c:tx>
          <c:spPr>
            <a:solidFill>
              <a:srgbClr val="2C9ADC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6.48534435988797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>
                    <a:latin typeface="Arial Narrow" panose="020B0606020202030204" pitchFamily="34" charset="0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Graf_1!$C$2:$O$2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Graf_1!$C$5:$O$5</c:f>
              <c:numCache>
                <c:formatCode>0.0</c:formatCode>
                <c:ptCount val="13"/>
                <c:pt idx="0">
                  <c:v>3.5214471564153627</c:v>
                </c:pt>
                <c:pt idx="1">
                  <c:v>10.012505256590913</c:v>
                </c:pt>
                <c:pt idx="2">
                  <c:v>5.4784145192447795</c:v>
                </c:pt>
                <c:pt idx="3">
                  <c:v>3.612368706177449</c:v>
                </c:pt>
                <c:pt idx="4">
                  <c:v>0.4408363579329091</c:v>
                </c:pt>
                <c:pt idx="5">
                  <c:v>-19.681474111220751</c:v>
                </c:pt>
                <c:pt idx="6">
                  <c:v>-6.4444111868650253</c:v>
                </c:pt>
                <c:pt idx="7" formatCode="#\ ##0.0">
                  <c:v>-1.2134575184075658</c:v>
                </c:pt>
                <c:pt idx="8" formatCode="#\ ##0.0">
                  <c:v>-2.3658148927440976</c:v>
                </c:pt>
                <c:pt idx="9" formatCode="#\ ##0.0">
                  <c:v>0.44243406810346642</c:v>
                </c:pt>
                <c:pt idx="10" formatCode="#\ ##0.0">
                  <c:v>7.3058930094217942</c:v>
                </c:pt>
                <c:pt idx="11" formatCode="#\ ##0.0">
                  <c:v>6.3277748666585865</c:v>
                </c:pt>
                <c:pt idx="12" formatCode="#\ ##0.0">
                  <c:v>2.9449896032506899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2"/>
        <c:axId val="435295600"/>
        <c:axId val="436614888"/>
      </c:barChart>
      <c:lineChart>
        <c:grouping val="standard"/>
        <c:varyColors val="0"/>
        <c:ser>
          <c:idx val="3"/>
          <c:order val="3"/>
          <c:tx>
            <c:strRef>
              <c:f>Graf_1!$A$13</c:f>
              <c:strCache>
                <c:ptCount val="1"/>
                <c:pt idx="0">
                  <c:v>rast HDP (pr. os)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Graf_1!$C$2:$O$2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Graf_1!$C$13:$O$13</c:f>
              <c:numCache>
                <c:formatCode>#\ ##0.0</c:formatCode>
                <c:ptCount val="13"/>
                <c:pt idx="0">
                  <c:v>11.344656911136823</c:v>
                </c:pt>
                <c:pt idx="1">
                  <c:v>9.3566640428200714</c:v>
                </c:pt>
                <c:pt idx="2">
                  <c:v>11.618665696375217</c:v>
                </c:pt>
                <c:pt idx="3">
                  <c:v>12.050665178341617</c:v>
                </c:pt>
                <c:pt idx="4">
                  <c:v>8.6239591084970755</c:v>
                </c:pt>
                <c:pt idx="5">
                  <c:v>-6.5242460380884921</c:v>
                </c:pt>
                <c:pt idx="6">
                  <c:v>5.5514793333608452</c:v>
                </c:pt>
                <c:pt idx="7">
                  <c:v>4.5132278762059883</c:v>
                </c:pt>
                <c:pt idx="8">
                  <c:v>2.9398133481283821</c:v>
                </c:pt>
                <c:pt idx="9">
                  <c:v>2.0169039149456296</c:v>
                </c:pt>
                <c:pt idx="10">
                  <c:v>2.3951584762724707</c:v>
                </c:pt>
                <c:pt idx="11">
                  <c:v>3.6068207035441446</c:v>
                </c:pt>
                <c:pt idx="12">
                  <c:v>2.887943624963782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344616"/>
        <c:axId val="653345008"/>
      </c:lineChart>
      <c:catAx>
        <c:axId val="43529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000">
                <a:latin typeface="Arial Narrow" panose="020B0606020202030204" pitchFamily="34" charset="0"/>
              </a:defRPr>
            </a:pPr>
            <a:endParaRPr lang="sk-SK"/>
          </a:p>
        </c:txPr>
        <c:crossAx val="436614888"/>
        <c:crossesAt val="0"/>
        <c:auto val="1"/>
        <c:lblAlgn val="ctr"/>
        <c:lblOffset val="100"/>
        <c:noMultiLvlLbl val="0"/>
      </c:catAx>
      <c:valAx>
        <c:axId val="436614888"/>
        <c:scaling>
          <c:orientation val="minMax"/>
          <c:max val="15"/>
          <c:min val="-2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 Narrow" panose="020B0606020202030204" pitchFamily="34" charset="0"/>
              </a:defRPr>
            </a:pPr>
            <a:endParaRPr lang="sk-SK"/>
          </a:p>
        </c:txPr>
        <c:crossAx val="435295600"/>
        <c:crosses val="autoZero"/>
        <c:crossBetween val="between"/>
      </c:valAx>
      <c:valAx>
        <c:axId val="653345008"/>
        <c:scaling>
          <c:orientation val="minMax"/>
          <c:min val="-20"/>
        </c:scaling>
        <c:delete val="0"/>
        <c:axPos val="r"/>
        <c:numFmt formatCode="#\ ##0.0" sourceLinked="1"/>
        <c:majorTickMark val="out"/>
        <c:minorTickMark val="none"/>
        <c:tickLblPos val="nextTo"/>
        <c:crossAx val="653344616"/>
        <c:crosses val="max"/>
        <c:crossBetween val="between"/>
      </c:valAx>
      <c:catAx>
        <c:axId val="653344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3345008"/>
        <c:crossesAt val="0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52568502859113864"/>
          <c:y val="0.64265881908744282"/>
          <c:w val="0.38726920941863791"/>
          <c:h val="0.20856358735226393"/>
        </c:manualLayout>
      </c:layout>
      <c:overlay val="0"/>
      <c:txPr>
        <a:bodyPr/>
        <a:lstStyle/>
        <a:p>
          <a:pPr>
            <a:defRPr sz="1000">
              <a:latin typeface="Arial Narrow" panose="020B0606020202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sk-SK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00799381405125E-2"/>
          <c:y val="0.20028017025731021"/>
          <c:w val="0.90663089765713034"/>
          <c:h val="0.71582669468369242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Graf_2!$A$8</c:f>
              <c:strCache>
                <c:ptCount val="1"/>
                <c:pt idx="0">
                  <c:v>    - vplyv ostatných faktorov</c:v>
                </c:pt>
              </c:strCache>
            </c:strRef>
          </c:tx>
          <c:spPr>
            <a:solidFill>
              <a:srgbClr val="40404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elete val="1"/>
            <c:extLst/>
          </c:dLbls>
          <c:cat>
            <c:numRef>
              <c:f>Graf_2!$B$2:$G$2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Graf_2!$B$8:$G$8</c:f>
              <c:numCache>
                <c:formatCode>0.0</c:formatCode>
                <c:ptCount val="6"/>
                <c:pt idx="0">
                  <c:v>-0.29591738170510373</c:v>
                </c:pt>
                <c:pt idx="1">
                  <c:v>0.29560873950601058</c:v>
                </c:pt>
                <c:pt idx="2">
                  <c:v>-5.5128614566228216E-2</c:v>
                </c:pt>
                <c:pt idx="3">
                  <c:v>-6.2881033497072136E-2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1"/>
          <c:tx>
            <c:strRef>
              <c:f>Graf_2!$A$7</c:f>
              <c:strCache>
                <c:ptCount val="1"/>
                <c:pt idx="0">
                  <c:v>    - vplyv jednorazových efektov</c:v>
                </c:pt>
              </c:strCache>
            </c:strRef>
          </c:tx>
          <c:spPr>
            <a:solidFill>
              <a:srgbClr val="D6DCE5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Graf_2!$B$2:$G$2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Graf_2!$B$7:$G$7</c:f>
              <c:numCache>
                <c:formatCode>0.0</c:formatCode>
                <c:ptCount val="6"/>
                <c:pt idx="0">
                  <c:v>1.3443588485678375</c:v>
                </c:pt>
                <c:pt idx="1">
                  <c:v>5.5788187011608953E-2</c:v>
                </c:pt>
                <c:pt idx="2">
                  <c:v>0.67383224456429769</c:v>
                </c:pt>
                <c:pt idx="3">
                  <c:v>1.2857115972782738</c:v>
                </c:pt>
                <c:pt idx="4">
                  <c:v>9.2733475869062429E-2</c:v>
                </c:pt>
                <c:pt idx="5">
                  <c:v>-0.24537120210464466</c:v>
                </c:pt>
              </c:numCache>
            </c:numRef>
          </c:val>
        </c:ser>
        <c:ser>
          <c:idx val="1"/>
          <c:order val="2"/>
          <c:tx>
            <c:strRef>
              <c:f>Graf_2!$A$6</c:f>
              <c:strCache>
                <c:ptCount val="1"/>
                <c:pt idx="0">
                  <c:v>    - vplyv novej legislatívy</c:v>
                </c:pt>
              </c:strCache>
            </c:strRef>
          </c:tx>
          <c:spPr>
            <a:solidFill>
              <a:srgbClr val="A6A6A6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Graf_2!$B$2:$G$2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Graf_2!$B$6:$G$6</c:f>
              <c:numCache>
                <c:formatCode>0.0</c:formatCode>
                <c:ptCount val="6"/>
                <c:pt idx="0">
                  <c:v>0</c:v>
                </c:pt>
                <c:pt idx="1">
                  <c:v>0.90027355779170926</c:v>
                </c:pt>
                <c:pt idx="2">
                  <c:v>-5.1896781377161897E-3</c:v>
                </c:pt>
                <c:pt idx="3">
                  <c:v>0</c:v>
                </c:pt>
                <c:pt idx="4">
                  <c:v>5.7926626365767633E-2</c:v>
                </c:pt>
                <c:pt idx="5">
                  <c:v>0</c:v>
                </c:pt>
              </c:numCache>
            </c:numRef>
          </c:val>
        </c:ser>
        <c:ser>
          <c:idx val="0"/>
          <c:order val="3"/>
          <c:tx>
            <c:strRef>
              <c:f>Graf_2!$A$5</c:f>
              <c:strCache>
                <c:ptCount val="1"/>
                <c:pt idx="0">
                  <c:v>    - vplyv EDS</c:v>
                </c:pt>
              </c:strCache>
            </c:strRef>
          </c:tx>
          <c:spPr>
            <a:solidFill>
              <a:srgbClr val="2C9ADC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026878756839551E-17"/>
                  <c:y val="1.56402737047898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01231914255843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Graf_2!$B$2:$G$2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Graf_2!$B$5:$G$5</c:f>
              <c:numCache>
                <c:formatCode>0.0</c:formatCode>
                <c:ptCount val="6"/>
                <c:pt idx="0">
                  <c:v>-2.016207274663405</c:v>
                </c:pt>
                <c:pt idx="1">
                  <c:v>-2.7217017577780407</c:v>
                </c:pt>
                <c:pt idx="2">
                  <c:v>2.0679070925862906</c:v>
                </c:pt>
                <c:pt idx="3">
                  <c:v>5.1489918296274073</c:v>
                </c:pt>
                <c:pt idx="4">
                  <c:v>4.925365895732754</c:v>
                </c:pt>
                <c:pt idx="5">
                  <c:v>2.3217075400076728</c:v>
                </c:pt>
              </c:numCache>
            </c:numRef>
          </c:val>
        </c:ser>
        <c:ser>
          <c:idx val="2"/>
          <c:order val="4"/>
          <c:tx>
            <c:strRef>
              <c:f>Graf_2!$A$4</c:f>
              <c:strCache>
                <c:ptCount val="1"/>
                <c:pt idx="0">
                  <c:v>    - vplyv makra</c:v>
                </c:pt>
              </c:strCache>
            </c:strRef>
          </c:tx>
          <c:spPr>
            <a:solidFill>
              <a:srgbClr val="1F497D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44557745906035E-3"/>
                  <c:y val="-2.440252153231579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9100684261974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Graf_2!$B$2:$G$2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Graf_2!$B$4:$G$4</c:f>
              <c:numCache>
                <c:formatCode>0.0</c:formatCode>
                <c:ptCount val="6"/>
                <c:pt idx="0">
                  <c:v>-0.24569171060688594</c:v>
                </c:pt>
                <c:pt idx="1">
                  <c:v>-0.8957836192753863</c:v>
                </c:pt>
                <c:pt idx="2">
                  <c:v>-2.238986976343166</c:v>
                </c:pt>
                <c:pt idx="3">
                  <c:v>0.93407061601319019</c:v>
                </c:pt>
                <c:pt idx="4">
                  <c:v>1.2517488686909948</c:v>
                </c:pt>
                <c:pt idx="5">
                  <c:v>0.86865326534765652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6615672"/>
        <c:axId val="436616064"/>
      </c:barChart>
      <c:lineChart>
        <c:grouping val="standard"/>
        <c:varyColors val="0"/>
        <c:ser>
          <c:idx val="5"/>
          <c:order val="5"/>
          <c:tx>
            <c:strRef>
              <c:f>Graf_2!$A$3</c:f>
              <c:strCache>
                <c:ptCount val="1"/>
                <c:pt idx="0">
                  <c:v>    - Spolu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8"/>
            <c:spPr>
              <a:solidFill>
                <a:srgbClr val="CCFFCC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2.9504361747312705E-2"/>
                  <c:y val="-0.274093572843462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755553377404586E-2"/>
                  <c:y val="-0.3262567429259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730660742096034E-2"/>
                  <c:y val="-0.189455115118142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700480676150192E-2"/>
                  <c:y val="-5.047559670876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933684519887961E-2"/>
                  <c:y val="-6.0797561595123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8798128552664748E-2"/>
                  <c:y val="-0.119951662933628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6883356385431207E-2"/>
                  <c:y val="-0.378378485742636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8727524204702629E-2"/>
                  <c:y val="-0.21621627756722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350852927616413E-2"/>
                  <c:y val="-5.405406939180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1350852927616552E-2"/>
                  <c:y val="-6.4864883270166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CCFFCC"/>
              </a:solidFill>
              <a:ln>
                <a:solidFill>
                  <a:sysClr val="windowText" lastClr="000000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Graf_2!$B$3:$G$3</c:f>
              <c:numCache>
                <c:formatCode>0.0</c:formatCode>
                <c:ptCount val="6"/>
                <c:pt idx="0">
                  <c:v>-1.2134575184075573</c:v>
                </c:pt>
                <c:pt idx="1">
                  <c:v>-2.3658148927440981</c:v>
                </c:pt>
                <c:pt idx="2">
                  <c:v>0.44243406810347785</c:v>
                </c:pt>
                <c:pt idx="3">
                  <c:v>7.3058930094217995</c:v>
                </c:pt>
                <c:pt idx="4">
                  <c:v>6.3277748666585785</c:v>
                </c:pt>
                <c:pt idx="5">
                  <c:v>2.9449896032506846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615672"/>
        <c:axId val="436616064"/>
      </c:lineChart>
      <c:catAx>
        <c:axId val="43661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ysClr val="windowText" lastClr="000000"/>
            </a:solidFill>
          </a:ln>
        </c:spPr>
        <c:crossAx val="436616064"/>
        <c:crosses val="autoZero"/>
        <c:auto val="1"/>
        <c:lblAlgn val="ctr"/>
        <c:lblOffset val="100"/>
        <c:noMultiLvlLbl val="0"/>
      </c:catAx>
      <c:valAx>
        <c:axId val="436616064"/>
        <c:scaling>
          <c:orientation val="minMax"/>
          <c:max val="9"/>
          <c:min val="-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.0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436615672"/>
        <c:crosses val="autoZero"/>
        <c:crossBetween val="between"/>
        <c:majorUnit val="1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348261083339021"/>
          <c:y val="2.5026285204085563E-2"/>
          <c:w val="0.7422248360033834"/>
          <c:h val="0.1788120473210643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064123082175703"/>
          <c:y val="0.13199593294081491"/>
          <c:w val="0.60266500224057495"/>
          <c:h val="0.7812479685764300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Graf_3!$G$2</c:f>
              <c:strCache>
                <c:ptCount val="1"/>
                <c:pt idx="0">
                  <c:v>skutočnosť vs. odhad (2016)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Graf_3!$G$3:$G$7</c:f>
              <c:numCache>
                <c:formatCode>0.0</c:formatCode>
                <c:ptCount val="5"/>
                <c:pt idx="0">
                  <c:v>-0.11105190777804808</c:v>
                </c:pt>
                <c:pt idx="1">
                  <c:v>-0.59050710442275545</c:v>
                </c:pt>
                <c:pt idx="2">
                  <c:v>1.6559799065729575</c:v>
                </c:pt>
                <c:pt idx="3">
                  <c:v>1.5994788141227474</c:v>
                </c:pt>
                <c:pt idx="4">
                  <c:v>-7.9453683446721044</c:v>
                </c:pt>
              </c:numCache>
            </c:numRef>
          </c:val>
        </c:ser>
        <c:ser>
          <c:idx val="0"/>
          <c:order val="1"/>
          <c:tx>
            <c:strRef>
              <c:f>Graf_3!$F$2</c:f>
              <c:strCache>
                <c:ptCount val="1"/>
                <c:pt idx="0">
                  <c:v>skutočnosť 2016 (rast)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Graf_3!$A$3:$A$7</c:f>
              <c:strCache>
                <c:ptCount val="5"/>
                <c:pt idx="0">
                  <c:v>HDP; nominálny rast</c:v>
                </c:pt>
                <c:pt idx="1">
                  <c:v>KSD; reálny rast</c:v>
                </c:pt>
                <c:pt idx="2">
                  <c:v>KSD vrátane vládnej medzispotreby a investícií, nom. rast</c:v>
                </c:pt>
                <c:pt idx="3">
                  <c:v>Mzdová báza; rast *</c:v>
                </c:pt>
                <c:pt idx="4">
                  <c:v>Úroková báza (v mld. Eur)**</c:v>
                </c:pt>
              </c:strCache>
            </c:strRef>
          </c:cat>
          <c:val>
            <c:numRef>
              <c:f>Graf_3!$F$3:$F$7</c:f>
              <c:numCache>
                <c:formatCode>0.0</c:formatCode>
                <c:ptCount val="5"/>
                <c:pt idx="0">
                  <c:v>2.8879436249638104</c:v>
                </c:pt>
                <c:pt idx="1">
                  <c:v>2.8933758736203288</c:v>
                </c:pt>
                <c:pt idx="2">
                  <c:v>-0.49230983708020704</c:v>
                </c:pt>
                <c:pt idx="3">
                  <c:v>5.8229852774632036</c:v>
                </c:pt>
                <c:pt idx="4">
                  <c:v>-22.783599766355067</c:v>
                </c:pt>
              </c:numCache>
            </c:numRef>
          </c:val>
        </c:ser>
        <c:ser>
          <c:idx val="1"/>
          <c:order val="2"/>
          <c:tx>
            <c:strRef>
              <c:f>Graf_3!$E$2</c:f>
              <c:strCache>
                <c:ptCount val="1"/>
                <c:pt idx="0">
                  <c:v>odhad na rok 2016 (rast)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Graf_3!$A$3:$A$7</c:f>
              <c:strCache>
                <c:ptCount val="5"/>
                <c:pt idx="0">
                  <c:v>HDP; nominálny rast</c:v>
                </c:pt>
                <c:pt idx="1">
                  <c:v>KSD; reálny rast</c:v>
                </c:pt>
                <c:pt idx="2">
                  <c:v>KSD vrátane vládnej medzispotreby a investícií, nom. rast</c:v>
                </c:pt>
                <c:pt idx="3">
                  <c:v>Mzdová báza; rast *</c:v>
                </c:pt>
                <c:pt idx="4">
                  <c:v>Úroková báza (v mld. Eur)**</c:v>
                </c:pt>
              </c:strCache>
            </c:strRef>
          </c:cat>
          <c:val>
            <c:numRef>
              <c:f>Graf_3!$E$3:$E$7</c:f>
              <c:numCache>
                <c:formatCode>0.0</c:formatCode>
                <c:ptCount val="5"/>
                <c:pt idx="0">
                  <c:v>4.0694234471407356</c:v>
                </c:pt>
                <c:pt idx="1">
                  <c:v>2.7340668392375136</c:v>
                </c:pt>
                <c:pt idx="2">
                  <c:v>2.3032650596358506</c:v>
                </c:pt>
                <c:pt idx="3">
                  <c:v>4.0791950310561162</c:v>
                </c:pt>
                <c:pt idx="4">
                  <c:v>0.80619701632626573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axId val="434658760"/>
        <c:axId val="438849256"/>
      </c:barChart>
      <c:catAx>
        <c:axId val="434658760"/>
        <c:scaling>
          <c:orientation val="minMax"/>
        </c:scaling>
        <c:delete val="0"/>
        <c:axPos val="l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438849256"/>
        <c:crosses val="autoZero"/>
        <c:auto val="1"/>
        <c:lblAlgn val="ctr"/>
        <c:lblOffset val="100"/>
        <c:noMultiLvlLbl val="0"/>
      </c:catAx>
      <c:valAx>
        <c:axId val="438849256"/>
        <c:scaling>
          <c:orientation val="minMax"/>
          <c:max val="8"/>
          <c:min val="-25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434658760"/>
        <c:crosses val="autoZero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2.1680170424817971E-2"/>
          <c:y val="1.5017433569213369E-2"/>
          <c:w val="0.93697693276145355"/>
          <c:h val="9.8088009269111653E-2"/>
        </c:manualLayout>
      </c:layout>
      <c:overlay val="0"/>
      <c:spPr>
        <a:solidFill>
          <a:schemeClr val="bg1">
            <a:lumMod val="85000"/>
          </a:schemeClr>
        </a:solidFill>
        <a:ln>
          <a:solidFill>
            <a:srgbClr val="000000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7423810901780411"/>
          <c:y val="0.13199593294081491"/>
          <c:w val="0.50440792579844351"/>
          <c:h val="0.7775950015906226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Graf_3!$D$2</c:f>
              <c:strCache>
                <c:ptCount val="1"/>
                <c:pt idx="0">
                  <c:v>skutočnosť vs. odhad (2015)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Graf_3!$A$3:$A$7</c:f>
              <c:strCache>
                <c:ptCount val="5"/>
                <c:pt idx="0">
                  <c:v>HDP; nominálny rast</c:v>
                </c:pt>
                <c:pt idx="1">
                  <c:v>KSD; reálny rast</c:v>
                </c:pt>
                <c:pt idx="2">
                  <c:v>KSD vrátane vládnej medzispotreby a investícií, nom. rast</c:v>
                </c:pt>
                <c:pt idx="3">
                  <c:v>Mzdová báza; rast *</c:v>
                </c:pt>
                <c:pt idx="4">
                  <c:v>Úroková báza (v mld. Eur)**</c:v>
                </c:pt>
              </c:strCache>
            </c:strRef>
          </c:cat>
          <c:val>
            <c:numRef>
              <c:f>Graf_3!$D$3:$D$7</c:f>
              <c:numCache>
                <c:formatCode>0.0</c:formatCode>
                <c:ptCount val="5"/>
                <c:pt idx="0">
                  <c:v>0.57640703928451842</c:v>
                </c:pt>
                <c:pt idx="1">
                  <c:v>0.15222421339673531</c:v>
                </c:pt>
                <c:pt idx="2">
                  <c:v>2.5502773500587939</c:v>
                </c:pt>
                <c:pt idx="3">
                  <c:v>0.69943568732830386</c:v>
                </c:pt>
                <c:pt idx="4">
                  <c:v>-1.0862043657424181</c:v>
                </c:pt>
              </c:numCache>
            </c:numRef>
          </c:val>
        </c:ser>
        <c:ser>
          <c:idx val="0"/>
          <c:order val="1"/>
          <c:tx>
            <c:strRef>
              <c:f>Graf_3!$C$2</c:f>
              <c:strCache>
                <c:ptCount val="1"/>
                <c:pt idx="0">
                  <c:v>skutočnosť 2015 (rast)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Graf_3!$A$3:$A$7</c:f>
              <c:strCache>
                <c:ptCount val="5"/>
                <c:pt idx="0">
                  <c:v>HDP; nominálny rast</c:v>
                </c:pt>
                <c:pt idx="1">
                  <c:v>KSD; reálny rast</c:v>
                </c:pt>
                <c:pt idx="2">
                  <c:v>KSD vrátane vládnej medzispotreby a investícií, nom. rast</c:v>
                </c:pt>
                <c:pt idx="3">
                  <c:v>Mzdová báza; rast *</c:v>
                </c:pt>
                <c:pt idx="4">
                  <c:v>Úroková báza (v mld. Eur)**</c:v>
                </c:pt>
              </c:strCache>
            </c:strRef>
          </c:cat>
          <c:val>
            <c:numRef>
              <c:f>Graf_3!$C$3:$C$7</c:f>
              <c:numCache>
                <c:formatCode>0.0</c:formatCode>
                <c:ptCount val="5"/>
                <c:pt idx="0">
                  <c:v>3.6068207035441446</c:v>
                </c:pt>
                <c:pt idx="1">
                  <c:v>2.2036612567080738</c:v>
                </c:pt>
                <c:pt idx="2">
                  <c:v>5.1818035744791047</c:v>
                </c:pt>
                <c:pt idx="3">
                  <c:v>5.1070669254465315</c:v>
                </c:pt>
                <c:pt idx="4">
                  <c:v>-18.769005364544554</c:v>
                </c:pt>
              </c:numCache>
            </c:numRef>
          </c:val>
        </c:ser>
        <c:ser>
          <c:idx val="1"/>
          <c:order val="2"/>
          <c:tx>
            <c:strRef>
              <c:f>Graf_3!$B$2</c:f>
              <c:strCache>
                <c:ptCount val="1"/>
                <c:pt idx="0">
                  <c:v>odhad na rok 2015 (rast)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Graf_3!$A$3:$A$7</c:f>
              <c:strCache>
                <c:ptCount val="5"/>
                <c:pt idx="0">
                  <c:v>HDP; nominálny rast</c:v>
                </c:pt>
                <c:pt idx="1">
                  <c:v>KSD; reálny rast</c:v>
                </c:pt>
                <c:pt idx="2">
                  <c:v>KSD vrátane vládnej medzispotreby a investícií, nom. rast</c:v>
                </c:pt>
                <c:pt idx="3">
                  <c:v>Mzdová báza; rast *</c:v>
                </c:pt>
                <c:pt idx="4">
                  <c:v>Úroková báza (v mld. Eur)**</c:v>
                </c:pt>
              </c:strCache>
            </c:strRef>
          </c:cat>
          <c:val>
            <c:numRef>
              <c:f>Graf_3!$B$3:$B$7</c:f>
              <c:numCache>
                <c:formatCode>0.0</c:formatCode>
                <c:ptCount val="5"/>
                <c:pt idx="0">
                  <c:v>3.0304136642596262</c:v>
                </c:pt>
                <c:pt idx="1">
                  <c:v>2.0514370433113385</c:v>
                </c:pt>
                <c:pt idx="2">
                  <c:v>2.6315262244203108</c:v>
                </c:pt>
                <c:pt idx="3">
                  <c:v>4.4076312381182277</c:v>
                </c:pt>
                <c:pt idx="4">
                  <c:v>-17.682800998802136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axId val="438851216"/>
        <c:axId val="438850824"/>
      </c:barChart>
      <c:catAx>
        <c:axId val="43885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438850824"/>
        <c:crosses val="autoZero"/>
        <c:auto val="1"/>
        <c:lblAlgn val="ctr"/>
        <c:lblOffset val="100"/>
        <c:noMultiLvlLbl val="0"/>
      </c:catAx>
      <c:valAx>
        <c:axId val="438850824"/>
        <c:scaling>
          <c:orientation val="minMax"/>
          <c:max val="8"/>
          <c:min val="-20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438851216"/>
        <c:crosses val="autoZero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2.1680216802168056E-2"/>
          <c:y val="1.5017537222261641E-2"/>
          <c:w val="0.93697693276145355"/>
          <c:h val="9.8088009269111653E-2"/>
        </c:manualLayout>
      </c:layout>
      <c:overlay val="0"/>
      <c:spPr>
        <a:solidFill>
          <a:schemeClr val="bg1">
            <a:lumMod val="85000"/>
          </a:schemeClr>
        </a:solidFill>
        <a:ln>
          <a:solidFill>
            <a:srgbClr val="000000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414479440069993E-2"/>
          <c:y val="4.1666666666666664E-2"/>
          <c:w val="0.87102996500437446"/>
          <c:h val="0.6267510747203111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Graf_4!$A$5</c:f>
              <c:strCache>
                <c:ptCount val="1"/>
                <c:pt idx="0">
                  <c:v>Vplyv EDS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Graf_4!$F$3:$I$3</c:f>
              <c:strCache>
                <c:ptCount val="4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  <c:pt idx="3">
                  <c:v>Infostat</c:v>
                </c:pt>
              </c:strCache>
            </c:strRef>
          </c:cat>
          <c:val>
            <c:numRef>
              <c:f>Graf_4!$F$5:$I$5</c:f>
              <c:numCache>
                <c:formatCode>#\ ##0.0</c:formatCode>
                <c:ptCount val="4"/>
                <c:pt idx="0">
                  <c:v>2.3217075400076723</c:v>
                </c:pt>
                <c:pt idx="1">
                  <c:v>2.6485922635463655</c:v>
                </c:pt>
                <c:pt idx="2">
                  <c:v>1.9383887825253097</c:v>
                </c:pt>
                <c:pt idx="3">
                  <c:v>2.7649574362325215</c:v>
                </c:pt>
              </c:numCache>
            </c:numRef>
          </c:val>
        </c:ser>
        <c:ser>
          <c:idx val="2"/>
          <c:order val="2"/>
          <c:tx>
            <c:strRef>
              <c:f>Graf_4!$A$6</c:f>
              <c:strCache>
                <c:ptCount val="1"/>
                <c:pt idx="0">
                  <c:v>Vplyv makra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Graf_4!$F$3:$I$3</c:f>
              <c:strCache>
                <c:ptCount val="4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  <c:pt idx="3">
                  <c:v>Infostat</c:v>
                </c:pt>
              </c:strCache>
            </c:strRef>
          </c:cat>
          <c:val>
            <c:numRef>
              <c:f>Graf_4!$F$6:$I$6</c:f>
              <c:numCache>
                <c:formatCode>#\ ##0.0</c:formatCode>
                <c:ptCount val="4"/>
                <c:pt idx="0">
                  <c:v>0.86865326534765652</c:v>
                </c:pt>
                <c:pt idx="1">
                  <c:v>0.8747606104765745</c:v>
                </c:pt>
                <c:pt idx="2">
                  <c:v>0.87122284499292868</c:v>
                </c:pt>
                <c:pt idx="3">
                  <c:v>0.89163856508525863</c:v>
                </c:pt>
              </c:numCache>
            </c:numRef>
          </c:val>
        </c:ser>
        <c:ser>
          <c:idx val="3"/>
          <c:order val="3"/>
          <c:tx>
            <c:strRef>
              <c:f>Graf_4!$A$7</c:f>
              <c:strCache>
                <c:ptCount val="1"/>
                <c:pt idx="0">
                  <c:v>Vplyv jednorazových efektov</c:v>
                </c:pt>
              </c:strCache>
            </c:strRef>
          </c:tx>
          <c:spPr>
            <a:solidFill>
              <a:srgbClr val="D6DCE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5971229813861632E-4"/>
                  <c:y val="-1.9950994497780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570920064751988E-3"/>
                  <c:y val="3.487936101010629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1959072482311314E-3"/>
                  <c:y val="-3.997174771758181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Graf_4!$F$3:$I$3</c:f>
              <c:strCache>
                <c:ptCount val="4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  <c:pt idx="3">
                  <c:v>Infostat</c:v>
                </c:pt>
              </c:strCache>
            </c:strRef>
          </c:cat>
          <c:val>
            <c:numRef>
              <c:f>Graf_4!$F$7:$I$7</c:f>
              <c:numCache>
                <c:formatCode>#\ ##0.0</c:formatCode>
                <c:ptCount val="4"/>
                <c:pt idx="0">
                  <c:v>-0.24537120210464466</c:v>
                </c:pt>
                <c:pt idx="1">
                  <c:v>-0.24537120210464466</c:v>
                </c:pt>
                <c:pt idx="2">
                  <c:v>-0.24537120210464466</c:v>
                </c:pt>
                <c:pt idx="3">
                  <c:v>-0.24537120210464466</c:v>
                </c:pt>
              </c:numCache>
            </c:numRef>
          </c:val>
        </c:ser>
        <c:ser>
          <c:idx val="4"/>
          <c:order val="4"/>
          <c:tx>
            <c:strRef>
              <c:f>Graf_4!$A$8</c:f>
              <c:strCache>
                <c:ptCount val="1"/>
                <c:pt idx="0">
                  <c:v>Vplyv novej legislatívy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  <a:effectLst/>
          </c:spPr>
          <c:invertIfNegative val="0"/>
          <c:cat>
            <c:strRef>
              <c:f>Graf_4!$F$3:$I$3</c:f>
              <c:strCache>
                <c:ptCount val="4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  <c:pt idx="3">
                  <c:v>Infostat</c:v>
                </c:pt>
              </c:strCache>
            </c:strRef>
          </c:cat>
          <c:val>
            <c:numRef>
              <c:f>Graf_4!$F$8:$I$8</c:f>
              <c:numCache>
                <c:formatCode>#\ ##0.0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8850040"/>
        <c:axId val="438851608"/>
      </c:barChart>
      <c:lineChart>
        <c:grouping val="standard"/>
        <c:varyColors val="0"/>
        <c:ser>
          <c:idx val="0"/>
          <c:order val="0"/>
          <c:tx>
            <c:strRef>
              <c:f>Graf_4!$A$4</c:f>
              <c:strCache>
                <c:ptCount val="1"/>
                <c:pt idx="0">
                  <c:v>Celková odchýlka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0.05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5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971229813861721E-2"/>
                  <c:y val="-8.859357696567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2777777777777778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Graf_4!$F$3:$I$3</c:f>
              <c:strCache>
                <c:ptCount val="4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  <c:pt idx="3">
                  <c:v>Infostat</c:v>
                </c:pt>
              </c:strCache>
            </c:strRef>
          </c:cat>
          <c:val>
            <c:numRef>
              <c:f>Graf_4!$F$4:$I$4</c:f>
              <c:numCache>
                <c:formatCode>0.0</c:formatCode>
                <c:ptCount val="4"/>
                <c:pt idx="0">
                  <c:v>2.9449896032506846</c:v>
                </c:pt>
                <c:pt idx="1">
                  <c:v>3.2779816719182953</c:v>
                </c:pt>
                <c:pt idx="2">
                  <c:v>2.564240425413594</c:v>
                </c:pt>
                <c:pt idx="3">
                  <c:v>3.4112247992131355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850040"/>
        <c:axId val="438851608"/>
      </c:lineChart>
      <c:catAx>
        <c:axId val="43885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38851608"/>
        <c:crosses val="autoZero"/>
        <c:auto val="1"/>
        <c:lblAlgn val="ctr"/>
        <c:lblOffset val="100"/>
        <c:noMultiLvlLbl val="0"/>
      </c:catAx>
      <c:valAx>
        <c:axId val="43885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3885004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180284216145372E-2"/>
          <c:y val="0.80820502088401736"/>
          <c:w val="0.85252985376042856"/>
          <c:h val="0.15938751842066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2003499562555"/>
          <c:y val="4.8245614035087717E-2"/>
          <c:w val="0.82822440944881892"/>
          <c:h val="0.6508892802873325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Graf_4!$A$5</c:f>
              <c:strCache>
                <c:ptCount val="1"/>
                <c:pt idx="0">
                  <c:v>Vplyv EDS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Graf_4!$B$3:$E$3</c:f>
              <c:strCache>
                <c:ptCount val="4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  <c:pt idx="3">
                  <c:v>Infostat</c:v>
                </c:pt>
              </c:strCache>
            </c:strRef>
          </c:cat>
          <c:val>
            <c:numRef>
              <c:f>Graf_4!$B$5:$E$5</c:f>
              <c:numCache>
                <c:formatCode>#,##0</c:formatCode>
                <c:ptCount val="4"/>
                <c:pt idx="0">
                  <c:v>533.88212805455873</c:v>
                </c:pt>
                <c:pt idx="1">
                  <c:v>609.05004168022867</c:v>
                </c:pt>
                <c:pt idx="2">
                  <c:v>445.73707513922176</c:v>
                </c:pt>
                <c:pt idx="3">
                  <c:v>635.80848776121786</c:v>
                </c:pt>
              </c:numCache>
            </c:numRef>
          </c:val>
        </c:ser>
        <c:ser>
          <c:idx val="2"/>
          <c:order val="2"/>
          <c:tx>
            <c:strRef>
              <c:f>Graf_4!$A$6</c:f>
              <c:strCache>
                <c:ptCount val="1"/>
                <c:pt idx="0">
                  <c:v>Vplyv makra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Graf_4!$B$3:$E$3</c:f>
              <c:strCache>
                <c:ptCount val="4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  <c:pt idx="3">
                  <c:v>Infostat</c:v>
                </c:pt>
              </c:strCache>
            </c:strRef>
          </c:cat>
          <c:val>
            <c:numRef>
              <c:f>Graf_4!$B$6:$E$6</c:f>
              <c:numCache>
                <c:formatCode>#,##0</c:formatCode>
                <c:ptCount val="4"/>
                <c:pt idx="0">
                  <c:v>199.74886838839984</c:v>
                </c:pt>
                <c:pt idx="1">
                  <c:v>201.15326681412904</c:v>
                </c:pt>
                <c:pt idx="2">
                  <c:v>200.33974929203816</c:v>
                </c:pt>
                <c:pt idx="3">
                  <c:v>205.03439230836881</c:v>
                </c:pt>
              </c:numCache>
            </c:numRef>
          </c:val>
        </c:ser>
        <c:ser>
          <c:idx val="3"/>
          <c:order val="3"/>
          <c:tx>
            <c:strRef>
              <c:f>Graf_4!$A$7</c:f>
              <c:strCache>
                <c:ptCount val="1"/>
                <c:pt idx="0">
                  <c:v>Vplyv jednorazových efektov</c:v>
                </c:pt>
              </c:strCache>
            </c:strRef>
          </c:tx>
          <c:spPr>
            <a:solidFill>
              <a:srgbClr val="D6DCE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29472979463519E-2"/>
                  <c:y val="3.453515678961182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85030152192159E-2"/>
                  <c:y val="-4.62943776764746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4012157907248655E-2"/>
                  <c:y val="3.453515678961182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Graf_4!$B$3:$E$3</c:f>
              <c:strCache>
                <c:ptCount val="4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  <c:pt idx="3">
                  <c:v>Infostat</c:v>
                </c:pt>
              </c:strCache>
            </c:strRef>
          </c:cat>
          <c:val>
            <c:numRef>
              <c:f>Graf_4!$B$7:$E$7</c:f>
              <c:numCache>
                <c:formatCode>#,##0</c:formatCode>
                <c:ptCount val="4"/>
                <c:pt idx="0">
                  <c:v>-56.423687000000008</c:v>
                </c:pt>
                <c:pt idx="1">
                  <c:v>-56.423687000000008</c:v>
                </c:pt>
                <c:pt idx="2">
                  <c:v>-56.423687000000008</c:v>
                </c:pt>
                <c:pt idx="3">
                  <c:v>-56.423687000000008</c:v>
                </c:pt>
              </c:numCache>
            </c:numRef>
          </c:val>
        </c:ser>
        <c:ser>
          <c:idx val="4"/>
          <c:order val="4"/>
          <c:tx>
            <c:strRef>
              <c:f>Graf_4!$A$8</c:f>
              <c:strCache>
                <c:ptCount val="1"/>
                <c:pt idx="0">
                  <c:v>Vplyv novej legislatívy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  <a:effectLst/>
          </c:spPr>
          <c:invertIfNegative val="0"/>
          <c:cat>
            <c:strRef>
              <c:f>Graf_4!$B$3:$E$3</c:f>
              <c:strCache>
                <c:ptCount val="4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  <c:pt idx="3">
                  <c:v>Infostat</c:v>
                </c:pt>
              </c:strCache>
            </c:strRef>
          </c:cat>
          <c:val>
            <c:numRef>
              <c:f>Graf_4!$B$8:$E$8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8852392"/>
        <c:axId val="438852784"/>
      </c:barChart>
      <c:lineChart>
        <c:grouping val="standard"/>
        <c:varyColors val="0"/>
        <c:ser>
          <c:idx val="0"/>
          <c:order val="0"/>
          <c:tx>
            <c:strRef>
              <c:f>Graf_4!$A$4</c:f>
              <c:strCache>
                <c:ptCount val="1"/>
                <c:pt idx="0">
                  <c:v>Celková odchýlka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6193303933126655E-2"/>
                  <c:y val="-7.699820417184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122447494432883E-2"/>
                  <c:y val="-6.8469747202652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36480513872928E-2"/>
                  <c:y val="-9.0399571764055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6826863832409117E-2"/>
                  <c:y val="-5.2631578947368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Graf_4!$B$3:$E$3</c:f>
              <c:strCache>
                <c:ptCount val="4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  <c:pt idx="3">
                  <c:v>Infostat</c:v>
                </c:pt>
              </c:strCache>
            </c:strRef>
          </c:cat>
          <c:val>
            <c:numRef>
              <c:f>Graf_4!$B$4:$E$4</c:f>
              <c:numCache>
                <c:formatCode>#,##0</c:formatCode>
                <c:ptCount val="4"/>
                <c:pt idx="0">
                  <c:v>677.2073094429586</c:v>
                </c:pt>
                <c:pt idx="1">
                  <c:v>753.77962149435768</c:v>
                </c:pt>
                <c:pt idx="2">
                  <c:v>589.65313743125989</c:v>
                </c:pt>
                <c:pt idx="3">
                  <c:v>784.41919306958664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852392"/>
        <c:axId val="438852784"/>
      </c:lineChart>
      <c:catAx>
        <c:axId val="43885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38852784"/>
        <c:crosses val="autoZero"/>
        <c:auto val="1"/>
        <c:lblAlgn val="ctr"/>
        <c:lblOffset val="100"/>
        <c:noMultiLvlLbl val="0"/>
      </c:catAx>
      <c:valAx>
        <c:axId val="43885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3885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750665871017506E-2"/>
          <c:y val="0.81962563890040063"/>
          <c:w val="0.89297490309090288"/>
          <c:h val="0.15405857162591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13</xdr:row>
      <xdr:rowOff>152399</xdr:rowOff>
    </xdr:from>
    <xdr:to>
      <xdr:col>6</xdr:col>
      <xdr:colOff>247651</xdr:colOff>
      <xdr:row>28</xdr:row>
      <xdr:rowOff>123825</xdr:rowOff>
    </xdr:to>
    <xdr:graphicFrame macro="">
      <xdr:nvGraphicFramePr>
        <xdr:cNvPr id="3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0.00727</cdr:x>
      <cdr:y>0.00889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0.00727</cdr:x>
      <cdr:y>0.00889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0.17789</cdr:x>
      <cdr:y>0.51553</cdr:y>
    </cdr:from>
    <cdr:to>
      <cdr:x>0.37297</cdr:x>
      <cdr:y>0.62628</cdr:y>
    </cdr:to>
    <cdr:sp macro="" textlink="">
      <cdr:nvSpPr>
        <cdr:cNvPr id="1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0888" y="1605700"/>
          <a:ext cx="1174343" cy="34495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Arial Narrow" panose="020B0606020202030204" pitchFamily="34" charset="0"/>
            </a:rPr>
            <a:t>Cieľované pásmo</a:t>
          </a:r>
        </a:p>
        <a:p xmlns:a="http://schemas.openxmlformats.org/drawingml/2006/main">
          <a:pPr algn="l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Arial Narrow" panose="020B0606020202030204" pitchFamily="34" charset="0"/>
            </a:rPr>
            <a:t>(-2%; +2%)</a:t>
          </a:r>
        </a:p>
      </cdr:txBody>
    </cdr:sp>
  </cdr:relSizeAnchor>
  <cdr:relSizeAnchor xmlns:cdr="http://schemas.openxmlformats.org/drawingml/2006/chartDrawing">
    <cdr:from>
      <cdr:x>0.2307</cdr:x>
      <cdr:y>0.4529</cdr:y>
    </cdr:from>
    <cdr:to>
      <cdr:x>0.29641</cdr:x>
      <cdr:y>0.5102</cdr:y>
    </cdr:to>
    <cdr:sp macro="" textlink="">
      <cdr:nvSpPr>
        <cdr:cNvPr id="12" name="AutoShape 4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>
          <a:off x="1497284" y="1302104"/>
          <a:ext cx="178471" cy="395561"/>
        </a:xfrm>
        <a:prstGeom xmlns:a="http://schemas.openxmlformats.org/drawingml/2006/main" prst="rightBrace">
          <a:avLst>
            <a:gd name="adj1" fmla="val 36310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sk-SK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9</xdr:row>
      <xdr:rowOff>85725</xdr:rowOff>
    </xdr:from>
    <xdr:to>
      <xdr:col>5</xdr:col>
      <xdr:colOff>304801</xdr:colOff>
      <xdr:row>29</xdr:row>
      <xdr:rowOff>95250</xdr:rowOff>
    </xdr:to>
    <xdr:graphicFrame macro="">
      <xdr:nvGraphicFramePr>
        <xdr:cNvPr id="2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0.00727</cdr:x>
      <cdr:y>0.00889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0.00727</cdr:x>
      <cdr:y>0.00889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123824</xdr:colOff>
      <xdr:row>8</xdr:row>
      <xdr:rowOff>152400</xdr:rowOff>
    </xdr:from>
    <xdr:to>
      <xdr:col>11</xdr:col>
      <xdr:colOff>57150</xdr:colOff>
      <xdr:row>30</xdr:row>
      <xdr:rowOff>66676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8</xdr:row>
      <xdr:rowOff>152400</xdr:rowOff>
    </xdr:from>
    <xdr:to>
      <xdr:col>3</xdr:col>
      <xdr:colOff>571500</xdr:colOff>
      <xdr:row>30</xdr:row>
      <xdr:rowOff>66676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10</xdr:row>
      <xdr:rowOff>95249</xdr:rowOff>
    </xdr:from>
    <xdr:to>
      <xdr:col>10</xdr:col>
      <xdr:colOff>381000</xdr:colOff>
      <xdr:row>28</xdr:row>
      <xdr:rowOff>47624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9525</xdr:rowOff>
    </xdr:from>
    <xdr:to>
      <xdr:col>4</xdr:col>
      <xdr:colOff>295275</xdr:colOff>
      <xdr:row>27</xdr:row>
      <xdr:rowOff>152400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C3\CZE\REER\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1_DANE/1_3_Databazy/03_Hodnotenie_dani_rocne/2015/vyhodnotenie_2015/Vyhodnotenie_2015_IFP_komplet_20160714_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O2\MKD\REP\TABLES\red98\Mk-red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lenovia"/>
      <sheetName val="cieľ 2%"/>
      <sheetName val="Vplyvy_jednotlivo"/>
      <sheetName val="dane"/>
      <sheetName val="makro"/>
      <sheetName val="legislatíva"/>
      <sheetName val="Opatrenia rozbitie"/>
      <sheetName val="DPFOzc"/>
      <sheetName val="Soc_odvody"/>
      <sheetName val="Zdrav_odvody"/>
      <sheetName val="DPFOpod"/>
      <sheetName val="DPPO"/>
      <sheetName val="zrazka"/>
      <sheetName val="DPH"/>
      <sheetName val="SD_MO"/>
      <sheetName val="SD_lieh"/>
      <sheetName val="SD_pivo"/>
      <sheetName val="SD_vino"/>
      <sheetName val="SD_tabak"/>
      <sheetName val="SD_elektrina"/>
      <sheetName val="SD_plyn"/>
      <sheetName val="SD_uhlie"/>
      <sheetName val="Ostatne_dane"/>
      <sheetName val="Dane_z_medz_obch"/>
      <sheetName val="Miestne_dane"/>
    </sheetNames>
    <sheetDataSet>
      <sheetData sheetId="0">
        <row r="1">
          <cell r="B1" t="str">
            <v>IFP a ostatní členovia Výboru</v>
          </cell>
        </row>
      </sheetData>
      <sheetData sheetId="1">
        <row r="7">
          <cell r="C7">
            <v>2004</v>
          </cell>
        </row>
      </sheetData>
      <sheetData sheetId="2">
        <row r="1">
          <cell r="B1" t="str">
            <v>RVS 15 - 17</v>
          </cell>
          <cell r="C1">
            <v>2015</v>
          </cell>
        </row>
      </sheetData>
      <sheetData sheetId="3"/>
      <sheetData sheetId="4">
        <row r="21">
          <cell r="J21">
            <v>2.6000691656083763</v>
          </cell>
          <cell r="L21">
            <v>3.5950030659232191</v>
          </cell>
        </row>
        <row r="22">
          <cell r="J22">
            <v>3.7208347360717431</v>
          </cell>
          <cell r="L22">
            <v>3.3223144746199695</v>
          </cell>
        </row>
        <row r="23">
          <cell r="J23">
            <v>2.3887293347670147</v>
          </cell>
          <cell r="L23">
            <v>2.3538159736290698</v>
          </cell>
        </row>
        <row r="24">
          <cell r="J24">
            <v>3.4107924435385684</v>
          </cell>
          <cell r="L24">
            <v>2.2252089033683253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Farby 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B0D6AF"/>
      </a:accent2>
      <a:accent3>
        <a:srgbClr val="D3BEDE"/>
      </a:accent3>
      <a:accent4>
        <a:srgbClr val="D9D3AB"/>
      </a:accent4>
      <a:accent5>
        <a:srgbClr val="AAD3F2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Q8" sqref="Q8"/>
    </sheetView>
  </sheetViews>
  <sheetFormatPr defaultRowHeight="16.5" x14ac:dyDescent="0.3"/>
  <cols>
    <col min="1" max="1" width="23.5703125" style="15" customWidth="1"/>
    <col min="2" max="2" width="16.5703125" style="15" customWidth="1"/>
    <col min="3" max="3" width="14.5703125" style="15" customWidth="1"/>
    <col min="4" max="5" width="16.5703125" style="15" customWidth="1"/>
    <col min="6" max="16384" width="9.140625" style="15"/>
  </cols>
  <sheetData>
    <row r="1" spans="1:5" ht="29.25" customHeight="1" thickBot="1" x14ac:dyDescent="0.35">
      <c r="A1" s="16" t="s">
        <v>89</v>
      </c>
      <c r="B1" s="16"/>
      <c r="C1" s="16"/>
      <c r="D1" s="16"/>
      <c r="E1" s="16"/>
    </row>
    <row r="2" spans="1:5" x14ac:dyDescent="0.3">
      <c r="A2" s="17"/>
      <c r="B2" s="18" t="s">
        <v>91</v>
      </c>
      <c r="C2" s="18" t="s">
        <v>90</v>
      </c>
      <c r="D2" s="19" t="s">
        <v>0</v>
      </c>
      <c r="E2" s="19" t="s">
        <v>1</v>
      </c>
    </row>
    <row r="3" spans="1:5" ht="17.25" thickBot="1" x14ac:dyDescent="0.35">
      <c r="A3" s="20"/>
      <c r="B3" s="21"/>
      <c r="C3" s="21"/>
      <c r="D3" s="22"/>
      <c r="E3" s="22"/>
    </row>
    <row r="4" spans="1:5" x14ac:dyDescent="0.3">
      <c r="A4" s="23" t="s">
        <v>2</v>
      </c>
      <c r="B4" s="24">
        <v>2554.893</v>
      </c>
      <c r="C4" s="24">
        <v>2681.6218224899994</v>
      </c>
      <c r="D4" s="24">
        <f>C4-B4</f>
        <v>126.7288224899994</v>
      </c>
      <c r="E4" s="25">
        <f>D4/B4*100</f>
        <v>4.9602399196365328</v>
      </c>
    </row>
    <row r="5" spans="1:5" x14ac:dyDescent="0.3">
      <c r="A5" s="26" t="s">
        <v>3</v>
      </c>
      <c r="B5" s="24">
        <v>2406.35</v>
      </c>
      <c r="C5" s="24">
        <v>2541.9248224899993</v>
      </c>
      <c r="D5" s="24">
        <f t="shared" ref="D5:D13" si="0">C5-B5</f>
        <v>135.57482248999941</v>
      </c>
      <c r="E5" s="25">
        <f t="shared" ref="E5:E13" si="1">D5/B5*100</f>
        <v>5.6340441951503069</v>
      </c>
    </row>
    <row r="6" spans="1:5" x14ac:dyDescent="0.3">
      <c r="A6" s="26" t="s">
        <v>4</v>
      </c>
      <c r="B6" s="24">
        <v>148.54300000000001</v>
      </c>
      <c r="C6" s="24">
        <v>139.697</v>
      </c>
      <c r="D6" s="24">
        <f t="shared" si="0"/>
        <v>-8.8460000000000036</v>
      </c>
      <c r="E6" s="25">
        <f t="shared" si="1"/>
        <v>-5.9551779619369496</v>
      </c>
    </row>
    <row r="7" spans="1:5" x14ac:dyDescent="0.3">
      <c r="A7" s="23" t="s">
        <v>5</v>
      </c>
      <c r="B7" s="24">
        <v>2676.886</v>
      </c>
      <c r="C7" s="24">
        <v>2657.2049999999999</v>
      </c>
      <c r="D7" s="24">
        <f t="shared" si="0"/>
        <v>-19.68100000000004</v>
      </c>
      <c r="E7" s="25">
        <f t="shared" si="1"/>
        <v>-0.73521995333383794</v>
      </c>
    </row>
    <row r="8" spans="1:5" x14ac:dyDescent="0.3">
      <c r="A8" s="23" t="s">
        <v>6</v>
      </c>
      <c r="B8" s="24">
        <v>166.803</v>
      </c>
      <c r="C8" s="24">
        <v>179.21092243999999</v>
      </c>
      <c r="D8" s="24">
        <f t="shared" si="0"/>
        <v>12.407922439999993</v>
      </c>
      <c r="E8" s="25">
        <f t="shared" si="1"/>
        <v>7.4386686330581542</v>
      </c>
    </row>
    <row r="9" spans="1:5" x14ac:dyDescent="0.3">
      <c r="A9" s="23" t="s">
        <v>7</v>
      </c>
      <c r="B9" s="24">
        <v>5357.9290000000001</v>
      </c>
      <c r="C9" s="24">
        <v>5418.8760898900009</v>
      </c>
      <c r="D9" s="24">
        <f t="shared" si="0"/>
        <v>60.947089890000825</v>
      </c>
      <c r="E9" s="25">
        <f t="shared" si="1"/>
        <v>1.1375120851732232</v>
      </c>
    </row>
    <row r="10" spans="1:5" x14ac:dyDescent="0.3">
      <c r="A10" s="23" t="s">
        <v>8</v>
      </c>
      <c r="B10" s="24">
        <v>2112.5479999999998</v>
      </c>
      <c r="C10" s="24">
        <v>2173.8851055600007</v>
      </c>
      <c r="D10" s="24">
        <f t="shared" si="0"/>
        <v>61.337105560000964</v>
      </c>
      <c r="E10" s="25">
        <f t="shared" si="1"/>
        <v>2.9034656519047597</v>
      </c>
    </row>
    <row r="11" spans="1:5" x14ac:dyDescent="0.3">
      <c r="A11" s="23" t="s">
        <v>9</v>
      </c>
      <c r="B11" s="24">
        <v>947.57</v>
      </c>
      <c r="C11" s="24">
        <v>996.06126789637699</v>
      </c>
      <c r="D11" s="24">
        <f t="shared" si="0"/>
        <v>48.491267896376939</v>
      </c>
      <c r="E11" s="25">
        <f t="shared" si="1"/>
        <v>5.1174338461936255</v>
      </c>
    </row>
    <row r="12" spans="1:5" x14ac:dyDescent="0.3">
      <c r="A12" s="23" t="s">
        <v>10</v>
      </c>
      <c r="B12" s="24">
        <v>6323.5360000000001</v>
      </c>
      <c r="C12" s="24">
        <v>6584.3396070465806</v>
      </c>
      <c r="D12" s="24">
        <f t="shared" si="0"/>
        <v>260.80360704658051</v>
      </c>
      <c r="E12" s="25">
        <f t="shared" si="1"/>
        <v>4.1243318144560339</v>
      </c>
    </row>
    <row r="13" spans="1:5" ht="17.25" thickBot="1" x14ac:dyDescent="0.35">
      <c r="A13" s="27" t="s">
        <v>11</v>
      </c>
      <c r="B13" s="28">
        <v>2855.0709999999999</v>
      </c>
      <c r="C13" s="28">
        <v>2981.2434941200008</v>
      </c>
      <c r="D13" s="28">
        <f t="shared" si="0"/>
        <v>126.17249412000092</v>
      </c>
      <c r="E13" s="29">
        <f t="shared" si="1"/>
        <v>4.4192419074692335</v>
      </c>
    </row>
    <row r="14" spans="1:5" ht="17.25" thickBot="1" x14ac:dyDescent="0.35">
      <c r="A14" s="30" t="s">
        <v>12</v>
      </c>
      <c r="B14" s="31">
        <f>B13+B12+B11+B10+B9+B8+B7+B4</f>
        <v>22995.235999999997</v>
      </c>
      <c r="C14" s="31">
        <f t="shared" ref="C14:D14" si="2">C13+C12+C11+C10+C9+C8+C7+C4</f>
        <v>23672.443309442962</v>
      </c>
      <c r="D14" s="31">
        <f t="shared" si="2"/>
        <v>677.20730944295951</v>
      </c>
      <c r="E14" s="32">
        <f>D14/B14*100</f>
        <v>2.944989603250689</v>
      </c>
    </row>
    <row r="15" spans="1:5" x14ac:dyDescent="0.3">
      <c r="A15" s="33" t="s">
        <v>13</v>
      </c>
      <c r="B15" s="34">
        <v>0.28403906795923473</v>
      </c>
      <c r="C15" s="34">
        <v>0.29240398897980441</v>
      </c>
      <c r="D15" s="34" t="s">
        <v>92</v>
      </c>
      <c r="E15" s="34" t="s">
        <v>14</v>
      </c>
    </row>
    <row r="16" spans="1:5" ht="15" customHeight="1" x14ac:dyDescent="0.3">
      <c r="A16" s="35" t="s">
        <v>15</v>
      </c>
      <c r="B16" s="35"/>
      <c r="C16" s="35"/>
      <c r="D16" s="35"/>
      <c r="E16" s="38" t="s">
        <v>44</v>
      </c>
    </row>
    <row r="17" spans="1:5" x14ac:dyDescent="0.3">
      <c r="A17" s="36"/>
      <c r="B17" s="36"/>
      <c r="C17" s="36"/>
      <c r="D17" s="36"/>
      <c r="E17" s="37"/>
    </row>
  </sheetData>
  <mergeCells count="6">
    <mergeCell ref="A16:D17"/>
    <mergeCell ref="B2:B3"/>
    <mergeCell ref="C2:C3"/>
    <mergeCell ref="A1:E1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8" sqref="D18"/>
    </sheetView>
  </sheetViews>
  <sheetFormatPr defaultRowHeight="16.5" x14ac:dyDescent="0.3"/>
  <cols>
    <col min="1" max="1" width="39.5703125" style="15" customWidth="1"/>
    <col min="2" max="4" width="16.140625" style="15" customWidth="1"/>
    <col min="5" max="16384" width="9.140625" style="15"/>
  </cols>
  <sheetData>
    <row r="1" spans="1:4" ht="17.25" thickBot="1" x14ac:dyDescent="0.35">
      <c r="A1" s="79" t="s">
        <v>31</v>
      </c>
      <c r="B1" s="79"/>
      <c r="C1" s="79"/>
      <c r="D1" s="79"/>
    </row>
    <row r="2" spans="1:4" ht="15" customHeight="1" x14ac:dyDescent="0.3">
      <c r="A2" s="80"/>
      <c r="B2" s="81" t="s">
        <v>45</v>
      </c>
      <c r="C2" s="82" t="s">
        <v>32</v>
      </c>
      <c r="D2" s="81" t="s">
        <v>95</v>
      </c>
    </row>
    <row r="3" spans="1:4" ht="17.25" thickBot="1" x14ac:dyDescent="0.35">
      <c r="A3" s="83"/>
      <c r="B3" s="84"/>
      <c r="C3" s="85"/>
      <c r="D3" s="84"/>
    </row>
    <row r="4" spans="1:4" x14ac:dyDescent="0.3">
      <c r="A4" s="23" t="s">
        <v>33</v>
      </c>
      <c r="B4" s="24">
        <v>78867.305491032108</v>
      </c>
      <c r="C4" s="86">
        <v>14.772419106520918</v>
      </c>
      <c r="D4" s="87">
        <v>0.34297236823763022</v>
      </c>
    </row>
    <row r="5" spans="1:4" x14ac:dyDescent="0.3">
      <c r="A5" s="23" t="s">
        <v>34</v>
      </c>
      <c r="B5" s="24">
        <v>-7981.2145510194387</v>
      </c>
      <c r="C5" s="86">
        <v>-1.4949394504181301</v>
      </c>
      <c r="D5" s="88">
        <v>-3.4708121938906988E-2</v>
      </c>
    </row>
    <row r="6" spans="1:4" x14ac:dyDescent="0.3">
      <c r="A6" s="23" t="s">
        <v>35</v>
      </c>
      <c r="B6" s="24">
        <v>35298.091355155688</v>
      </c>
      <c r="C6" s="86">
        <v>6.6115888695844269</v>
      </c>
      <c r="D6" s="88">
        <v>0.15350175729944973</v>
      </c>
    </row>
    <row r="7" spans="1:4" x14ac:dyDescent="0.3">
      <c r="A7" s="23" t="s">
        <v>36</v>
      </c>
      <c r="B7" s="24">
        <v>17803.780173833464</v>
      </c>
      <c r="C7" s="86">
        <v>3.3347773297281176</v>
      </c>
      <c r="D7" s="88">
        <v>7.742377670676423E-2</v>
      </c>
    </row>
    <row r="8" spans="1:4" x14ac:dyDescent="0.3">
      <c r="A8" s="23" t="s">
        <v>37</v>
      </c>
      <c r="B8" s="89">
        <v>144514.15980550513</v>
      </c>
      <c r="C8" s="86">
        <v>27.068551691757857</v>
      </c>
      <c r="D8" s="88">
        <v>0.62845260559841665</v>
      </c>
    </row>
    <row r="9" spans="1:4" x14ac:dyDescent="0.3">
      <c r="A9" s="23" t="s">
        <v>8</v>
      </c>
      <c r="B9" s="24">
        <v>49680.60826134021</v>
      </c>
      <c r="C9" s="86">
        <v>9.3055387417394915</v>
      </c>
      <c r="D9" s="88">
        <v>0.2160473946053009</v>
      </c>
    </row>
    <row r="10" spans="1:4" x14ac:dyDescent="0.3">
      <c r="A10" s="26" t="s">
        <v>38</v>
      </c>
      <c r="B10" s="24">
        <v>46182.056617351489</v>
      </c>
      <c r="C10" s="86">
        <v>8.6502346099572058</v>
      </c>
      <c r="D10" s="88">
        <v>0.20083314916772974</v>
      </c>
    </row>
    <row r="11" spans="1:4" x14ac:dyDescent="0.3">
      <c r="A11" s="26" t="s">
        <v>39</v>
      </c>
      <c r="B11" s="24">
        <v>5420.1133767065348</v>
      </c>
      <c r="C11" s="86">
        <v>1.0152266000094763</v>
      </c>
      <c r="D11" s="88">
        <v>2.3570592520583546E-2</v>
      </c>
    </row>
    <row r="12" spans="1:4" x14ac:dyDescent="0.3">
      <c r="A12" s="90" t="s">
        <v>40</v>
      </c>
      <c r="B12" s="91">
        <v>111784.54281503393</v>
      </c>
      <c r="C12" s="86">
        <v>20.938056724687808</v>
      </c>
      <c r="D12" s="88">
        <v>0.48612044170816043</v>
      </c>
    </row>
    <row r="13" spans="1:4" x14ac:dyDescent="0.3">
      <c r="A13" s="90" t="s">
        <v>41</v>
      </c>
      <c r="B13" s="91">
        <v>58890.516325516022</v>
      </c>
      <c r="C13" s="86">
        <v>11.030621410780368</v>
      </c>
      <c r="D13" s="88">
        <v>0.25609876900378853</v>
      </c>
    </row>
    <row r="14" spans="1:4" ht="17.25" thickBot="1" x14ac:dyDescent="0.35">
      <c r="A14" s="92" t="s">
        <v>42</v>
      </c>
      <c r="B14" s="93">
        <v>45024.338378161701</v>
      </c>
      <c r="C14" s="94">
        <v>8.4333855756191465</v>
      </c>
      <c r="D14" s="88">
        <v>0.1957985487870692</v>
      </c>
    </row>
    <row r="15" spans="1:4" ht="17.25" thickBot="1" x14ac:dyDescent="0.35">
      <c r="A15" s="97" t="s">
        <v>43</v>
      </c>
      <c r="B15" s="98">
        <f>+SUM(B4:B9,B12:B14)</f>
        <v>533882.12805455877</v>
      </c>
      <c r="C15" s="146">
        <f>+SUM(C4:C9,C12:C14)</f>
        <v>100</v>
      </c>
      <c r="D15" s="99">
        <v>2.3217075400076701</v>
      </c>
    </row>
    <row r="16" spans="1:4" x14ac:dyDescent="0.3">
      <c r="A16" s="95" t="s">
        <v>96</v>
      </c>
      <c r="B16" s="95"/>
      <c r="C16" s="95"/>
      <c r="D16" s="100" t="s">
        <v>44</v>
      </c>
    </row>
    <row r="17" spans="1:3" x14ac:dyDescent="0.3">
      <c r="A17" s="96"/>
      <c r="B17" s="96"/>
      <c r="C17" s="96"/>
    </row>
  </sheetData>
  <mergeCells count="6">
    <mergeCell ref="A16:C17"/>
    <mergeCell ref="A1:D1"/>
    <mergeCell ref="A2:A3"/>
    <mergeCell ref="B2:B3"/>
    <mergeCell ref="C2:C3"/>
    <mergeCell ref="D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29" sqref="A29"/>
    </sheetView>
  </sheetViews>
  <sheetFormatPr defaultRowHeight="16.5" x14ac:dyDescent="0.3"/>
  <cols>
    <col min="1" max="1" width="65.28515625" style="15" customWidth="1"/>
    <col min="2" max="3" width="11.42578125" style="15" customWidth="1"/>
    <col min="4" max="4" width="8.42578125" style="15" customWidth="1"/>
    <col min="5" max="16384" width="9.140625" style="15"/>
  </cols>
  <sheetData>
    <row r="1" spans="1:5" ht="15.75" customHeight="1" thickBot="1" x14ac:dyDescent="0.35">
      <c r="A1" s="113" t="s">
        <v>102</v>
      </c>
      <c r="B1" s="113"/>
      <c r="C1" s="113"/>
      <c r="D1" s="113"/>
    </row>
    <row r="2" spans="1:5" ht="17.25" thickBot="1" x14ac:dyDescent="0.35">
      <c r="A2" s="114" t="s">
        <v>68</v>
      </c>
      <c r="B2" s="115" t="s">
        <v>64</v>
      </c>
      <c r="C2" s="115" t="s">
        <v>69</v>
      </c>
      <c r="D2" s="116" t="s">
        <v>0</v>
      </c>
    </row>
    <row r="3" spans="1:5" x14ac:dyDescent="0.3">
      <c r="A3" s="117" t="s">
        <v>70</v>
      </c>
      <c r="B3" s="118">
        <v>-199299.20547099065</v>
      </c>
      <c r="C3" s="118">
        <v>-213631.62194985023</v>
      </c>
      <c r="D3" s="118">
        <v>-14332.41647885957</v>
      </c>
    </row>
    <row r="4" spans="1:5" x14ac:dyDescent="0.3">
      <c r="A4" s="117" t="s">
        <v>103</v>
      </c>
      <c r="B4" s="118"/>
      <c r="C4" s="118"/>
      <c r="D4" s="119">
        <v>3008.8551221603602</v>
      </c>
    </row>
    <row r="5" spans="1:5" x14ac:dyDescent="0.3">
      <c r="A5" s="129" t="s">
        <v>71</v>
      </c>
      <c r="B5" s="130"/>
      <c r="C5" s="130"/>
      <c r="D5" s="131">
        <v>-17341.27160101994</v>
      </c>
    </row>
    <row r="6" spans="1:5" x14ac:dyDescent="0.3">
      <c r="A6" s="124" t="s">
        <v>104</v>
      </c>
      <c r="B6" s="132">
        <v>11200</v>
      </c>
      <c r="C6" s="132">
        <v>11176.372279540537</v>
      </c>
      <c r="D6" s="132">
        <f>+C6-B6</f>
        <v>-23.62772045946258</v>
      </c>
    </row>
    <row r="7" spans="1:5" x14ac:dyDescent="0.3">
      <c r="A7" s="63" t="s">
        <v>105</v>
      </c>
      <c r="B7" s="120">
        <v>-76943</v>
      </c>
      <c r="C7" s="120">
        <v>-76780.679670061392</v>
      </c>
      <c r="D7" s="120">
        <f t="shared" ref="D7:D19" si="0">+C7-B7</f>
        <v>162.32032993860776</v>
      </c>
    </row>
    <row r="8" spans="1:5" x14ac:dyDescent="0.3">
      <c r="A8" s="63" t="s">
        <v>106</v>
      </c>
      <c r="B8" s="120">
        <v>6650</v>
      </c>
      <c r="C8" s="120">
        <v>4882.8</v>
      </c>
      <c r="D8" s="120">
        <f t="shared" si="0"/>
        <v>-1767.1999999999998</v>
      </c>
    </row>
    <row r="9" spans="1:5" x14ac:dyDescent="0.3">
      <c r="A9" s="121" t="s">
        <v>107</v>
      </c>
      <c r="B9" s="122">
        <v>-9487.5691701163196</v>
      </c>
      <c r="C9" s="122">
        <v>-9035.1702274495965</v>
      </c>
      <c r="D9" s="122">
        <f t="shared" si="0"/>
        <v>452.39894266672309</v>
      </c>
    </row>
    <row r="10" spans="1:5" x14ac:dyDescent="0.3">
      <c r="A10" s="133" t="s">
        <v>108</v>
      </c>
      <c r="B10" s="122">
        <v>-3148.7212903915997</v>
      </c>
      <c r="C10" s="122">
        <v>-3222.9233666065697</v>
      </c>
      <c r="D10" s="122">
        <f t="shared" si="0"/>
        <v>-74.20207621497002</v>
      </c>
    </row>
    <row r="11" spans="1:5" x14ac:dyDescent="0.3">
      <c r="A11" s="133" t="s">
        <v>109</v>
      </c>
      <c r="B11" s="122">
        <v>-2181</v>
      </c>
      <c r="C11" s="122">
        <v>-2168.302686331725</v>
      </c>
      <c r="D11" s="122">
        <f t="shared" si="0"/>
        <v>12.697313668275001</v>
      </c>
    </row>
    <row r="12" spans="1:5" x14ac:dyDescent="0.3">
      <c r="A12" s="133" t="s">
        <v>110</v>
      </c>
      <c r="B12" s="122">
        <v>-115.84787972472003</v>
      </c>
      <c r="C12" s="122">
        <v>-115.17343824527511</v>
      </c>
      <c r="D12" s="122">
        <f t="shared" si="0"/>
        <v>0.67444147944492272</v>
      </c>
    </row>
    <row r="13" spans="1:5" x14ac:dyDescent="0.3">
      <c r="A13" s="134" t="s">
        <v>111</v>
      </c>
      <c r="B13" s="122">
        <v>-1454</v>
      </c>
      <c r="C13" s="122">
        <v>-1445.53512422115</v>
      </c>
      <c r="D13" s="122">
        <f t="shared" si="0"/>
        <v>8.4648757788500006</v>
      </c>
      <c r="E13" s="65"/>
    </row>
    <row r="14" spans="1:5" x14ac:dyDescent="0.3">
      <c r="A14" s="134" t="s">
        <v>112</v>
      </c>
      <c r="B14" s="122">
        <v>2617</v>
      </c>
      <c r="C14" s="122">
        <v>2601.7643879551233</v>
      </c>
      <c r="D14" s="122">
        <f t="shared" si="0"/>
        <v>-15.235612044876689</v>
      </c>
      <c r="E14" s="65"/>
    </row>
    <row r="15" spans="1:5" x14ac:dyDescent="0.3">
      <c r="A15" s="135" t="s">
        <v>113</v>
      </c>
      <c r="B15" s="122">
        <v>-5205</v>
      </c>
      <c r="C15" s="122">
        <v>-4685</v>
      </c>
      <c r="D15" s="122">
        <f t="shared" si="0"/>
        <v>520</v>
      </c>
      <c r="E15" s="65"/>
    </row>
    <row r="16" spans="1:5" x14ac:dyDescent="0.3">
      <c r="A16" s="64" t="s">
        <v>114</v>
      </c>
      <c r="B16" s="122">
        <v>-1809</v>
      </c>
      <c r="C16" s="122">
        <v>-1851.6304977460188</v>
      </c>
      <c r="D16" s="122">
        <f t="shared" si="0"/>
        <v>-42.630497746018818</v>
      </c>
      <c r="E16" s="65"/>
    </row>
    <row r="17" spans="1:5" x14ac:dyDescent="0.3">
      <c r="A17" s="64" t="s">
        <v>115</v>
      </c>
      <c r="B17" s="122">
        <v>28473.52122866736</v>
      </c>
      <c r="C17" s="122">
        <v>29144.521992934864</v>
      </c>
      <c r="D17" s="122">
        <f t="shared" si="0"/>
        <v>671.00076426750456</v>
      </c>
      <c r="E17" s="65"/>
    </row>
    <row r="18" spans="1:5" x14ac:dyDescent="0.3">
      <c r="A18" s="125" t="s">
        <v>116</v>
      </c>
      <c r="B18" s="122">
        <v>50.192999999999998</v>
      </c>
      <c r="C18" s="122">
        <v>51.375837243430581</v>
      </c>
      <c r="D18" s="122">
        <f t="shared" si="0"/>
        <v>1.1828372434305834</v>
      </c>
      <c r="E18" s="65"/>
    </row>
    <row r="19" spans="1:5" x14ac:dyDescent="0.3">
      <c r="A19" s="126" t="s">
        <v>117</v>
      </c>
      <c r="B19" s="127">
        <v>-157433.3505295417</v>
      </c>
      <c r="C19" s="127">
        <v>-171219.21166431205</v>
      </c>
      <c r="D19" s="127">
        <f t="shared" si="0"/>
        <v>-13785.861134770355</v>
      </c>
      <c r="E19" s="65"/>
    </row>
    <row r="20" spans="1:5" x14ac:dyDescent="0.3">
      <c r="A20" s="125"/>
      <c r="B20" s="125"/>
      <c r="C20" s="125"/>
      <c r="D20" s="128" t="s">
        <v>44</v>
      </c>
      <c r="E20" s="65"/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I24" sqref="I24"/>
    </sheetView>
  </sheetViews>
  <sheetFormatPr defaultRowHeight="16.5" x14ac:dyDescent="0.3"/>
  <cols>
    <col min="1" max="1" width="26.5703125" style="15" customWidth="1"/>
    <col min="2" max="6" width="12.28515625" style="15" customWidth="1"/>
    <col min="7" max="16384" width="9.140625" style="15"/>
  </cols>
  <sheetData>
    <row r="1" spans="1:6" x14ac:dyDescent="0.3">
      <c r="A1" s="137" t="s">
        <v>118</v>
      </c>
      <c r="B1" s="137"/>
      <c r="C1" s="137"/>
      <c r="D1" s="137"/>
      <c r="E1" s="137"/>
      <c r="F1" s="137"/>
    </row>
    <row r="2" spans="1:6" ht="25.5" x14ac:dyDescent="0.3">
      <c r="A2" s="138" t="s">
        <v>88</v>
      </c>
      <c r="B2" s="139" t="s">
        <v>72</v>
      </c>
      <c r="C2" s="140" t="s">
        <v>73</v>
      </c>
      <c r="D2" s="140" t="s">
        <v>74</v>
      </c>
      <c r="E2" s="140" t="s">
        <v>75</v>
      </c>
      <c r="F2" s="139" t="s">
        <v>76</v>
      </c>
    </row>
    <row r="3" spans="1:6" x14ac:dyDescent="0.3">
      <c r="A3" s="63" t="s">
        <v>33</v>
      </c>
      <c r="B3" s="141">
        <v>56707.516998967338</v>
      </c>
      <c r="C3" s="141">
        <v>78867.305491032108</v>
      </c>
      <c r="D3" s="141">
        <v>0</v>
      </c>
      <c r="E3" s="123">
        <v>0</v>
      </c>
      <c r="F3" s="141">
        <f>SUM(B3:E3)</f>
        <v>135574.82248999944</v>
      </c>
    </row>
    <row r="4" spans="1:6" x14ac:dyDescent="0.3">
      <c r="A4" s="63" t="s">
        <v>77</v>
      </c>
      <c r="B4" s="141">
        <v>-864.78544898056907</v>
      </c>
      <c r="C4" s="141">
        <v>-7981.2145510194387</v>
      </c>
      <c r="D4" s="141">
        <v>0</v>
      </c>
      <c r="E4" s="123">
        <v>0</v>
      </c>
      <c r="F4" s="141">
        <f t="shared" ref="F4:F17" si="0">SUM(B4:E4)</f>
        <v>-8846.0000000000073</v>
      </c>
    </row>
    <row r="5" spans="1:6" x14ac:dyDescent="0.3">
      <c r="A5" s="63" t="s">
        <v>46</v>
      </c>
      <c r="B5" s="141">
        <v>-54979.091355155855</v>
      </c>
      <c r="C5" s="141">
        <v>35298.091355155688</v>
      </c>
      <c r="D5" s="141">
        <v>0</v>
      </c>
      <c r="E5" s="141">
        <v>0</v>
      </c>
      <c r="F5" s="141">
        <f t="shared" si="0"/>
        <v>-19681.000000000167</v>
      </c>
    </row>
    <row r="6" spans="1:6" x14ac:dyDescent="0.3">
      <c r="A6" s="63" t="s">
        <v>36</v>
      </c>
      <c r="B6" s="141">
        <v>-19343.557733833441</v>
      </c>
      <c r="C6" s="141">
        <v>17803.780173833464</v>
      </c>
      <c r="D6" s="141">
        <v>0</v>
      </c>
      <c r="E6" s="141">
        <v>13947.7</v>
      </c>
      <c r="F6" s="141">
        <f t="shared" si="0"/>
        <v>12407.922440000024</v>
      </c>
    </row>
    <row r="7" spans="1:6" x14ac:dyDescent="0.3">
      <c r="A7" s="63" t="s">
        <v>47</v>
      </c>
      <c r="B7" s="141">
        <v>-11303.182915504265</v>
      </c>
      <c r="C7" s="141">
        <v>144514.15980550513</v>
      </c>
      <c r="D7" s="141">
        <v>0</v>
      </c>
      <c r="E7" s="141">
        <v>-72263.887000000002</v>
      </c>
      <c r="F7" s="141">
        <f t="shared" si="0"/>
        <v>60947.089890000861</v>
      </c>
    </row>
    <row r="8" spans="1:6" x14ac:dyDescent="0.3">
      <c r="A8" s="63" t="s">
        <v>8</v>
      </c>
      <c r="B8" s="141">
        <v>11656.497298659886</v>
      </c>
      <c r="C8" s="141">
        <v>49680.60826134021</v>
      </c>
      <c r="D8" s="141">
        <v>0</v>
      </c>
      <c r="E8" s="141">
        <v>0</v>
      </c>
      <c r="F8" s="141">
        <f t="shared" si="0"/>
        <v>61337.105560000098</v>
      </c>
    </row>
    <row r="9" spans="1:6" x14ac:dyDescent="0.3">
      <c r="A9" s="142" t="s">
        <v>78</v>
      </c>
      <c r="B9" s="141">
        <v>8693.5123926487358</v>
      </c>
      <c r="C9" s="141">
        <v>46182.056617351489</v>
      </c>
      <c r="D9" s="123">
        <v>0</v>
      </c>
      <c r="E9" s="141">
        <v>0</v>
      </c>
      <c r="F9" s="141">
        <f t="shared" si="0"/>
        <v>54875.569010000225</v>
      </c>
    </row>
    <row r="10" spans="1:6" x14ac:dyDescent="0.3">
      <c r="A10" s="142" t="s">
        <v>79</v>
      </c>
      <c r="B10" s="141">
        <v>637.30581715395715</v>
      </c>
      <c r="C10" s="141">
        <v>-496.21726715392964</v>
      </c>
      <c r="D10" s="123">
        <v>0</v>
      </c>
      <c r="E10" s="141">
        <v>0</v>
      </c>
      <c r="F10" s="141">
        <f t="shared" si="0"/>
        <v>141.08855000002751</v>
      </c>
    </row>
    <row r="11" spans="1:6" x14ac:dyDescent="0.3">
      <c r="A11" s="142" t="s">
        <v>80</v>
      </c>
      <c r="B11" s="141">
        <v>174.92418838594639</v>
      </c>
      <c r="C11" s="141">
        <v>-909.72724838594365</v>
      </c>
      <c r="D11" s="141">
        <v>0</v>
      </c>
      <c r="E11" s="141">
        <v>0</v>
      </c>
      <c r="F11" s="141">
        <f t="shared" si="0"/>
        <v>-734.80305999999723</v>
      </c>
    </row>
    <row r="12" spans="1:6" x14ac:dyDescent="0.3">
      <c r="A12" s="142" t="s">
        <v>81</v>
      </c>
      <c r="B12" s="141">
        <v>13.627846539179783</v>
      </c>
      <c r="C12" s="141">
        <v>105.07231346082035</v>
      </c>
      <c r="D12" s="141">
        <v>0</v>
      </c>
      <c r="E12" s="141">
        <v>0</v>
      </c>
      <c r="F12" s="141">
        <f t="shared" si="0"/>
        <v>118.70016000000014</v>
      </c>
    </row>
    <row r="13" spans="1:6" x14ac:dyDescent="0.3">
      <c r="A13" s="142" t="s">
        <v>82</v>
      </c>
      <c r="B13" s="141">
        <v>2023.5860232933053</v>
      </c>
      <c r="C13" s="141">
        <v>5420.1133767065348</v>
      </c>
      <c r="D13" s="141">
        <v>0</v>
      </c>
      <c r="E13" s="141">
        <v>0</v>
      </c>
      <c r="F13" s="141">
        <f t="shared" si="0"/>
        <v>7443.6993999998404</v>
      </c>
    </row>
    <row r="14" spans="1:6" x14ac:dyDescent="0.3">
      <c r="A14" s="142" t="s">
        <v>83</v>
      </c>
      <c r="B14" s="141">
        <v>40.006680858986229</v>
      </c>
      <c r="C14" s="141">
        <v>-1324.5585908589858</v>
      </c>
      <c r="D14" s="141">
        <v>0</v>
      </c>
      <c r="E14" s="123">
        <v>0</v>
      </c>
      <c r="F14" s="141">
        <f t="shared" si="0"/>
        <v>-1284.5519099999995</v>
      </c>
    </row>
    <row r="15" spans="1:6" x14ac:dyDescent="0.3">
      <c r="A15" s="142" t="s">
        <v>84</v>
      </c>
      <c r="B15" s="141">
        <v>72.395651253042203</v>
      </c>
      <c r="C15" s="141">
        <v>667.73889874695692</v>
      </c>
      <c r="D15" s="141">
        <v>0</v>
      </c>
      <c r="E15" s="123">
        <v>0</v>
      </c>
      <c r="F15" s="141">
        <f t="shared" si="0"/>
        <v>740.13454999999908</v>
      </c>
    </row>
    <row r="16" spans="1:6" x14ac:dyDescent="0.3">
      <c r="A16" s="142" t="s">
        <v>85</v>
      </c>
      <c r="B16" s="141">
        <v>1.1386985267321801</v>
      </c>
      <c r="C16" s="141">
        <v>36.130161473267862</v>
      </c>
      <c r="D16" s="141">
        <v>0</v>
      </c>
      <c r="E16" s="123">
        <v>0</v>
      </c>
      <c r="F16" s="141">
        <f t="shared" si="0"/>
        <v>37.268860000000039</v>
      </c>
    </row>
    <row r="17" spans="1:6" x14ac:dyDescent="0.3">
      <c r="A17" s="66" t="s">
        <v>42</v>
      </c>
      <c r="B17" s="143">
        <v>1574.4295182153469</v>
      </c>
      <c r="C17" s="143">
        <v>45024.338378161701</v>
      </c>
      <c r="D17" s="143">
        <v>0</v>
      </c>
      <c r="E17" s="143">
        <v>1892.5</v>
      </c>
      <c r="F17" s="143">
        <f t="shared" si="0"/>
        <v>48491.267896377045</v>
      </c>
    </row>
    <row r="18" spans="1:6" x14ac:dyDescent="0.3">
      <c r="A18" s="123" t="s">
        <v>86</v>
      </c>
      <c r="B18" s="141">
        <v>149019.06423154651</v>
      </c>
      <c r="C18" s="141">
        <v>111784.54281503393</v>
      </c>
      <c r="D18" s="141">
        <v>0</v>
      </c>
      <c r="E18" s="123">
        <v>0</v>
      </c>
      <c r="F18" s="141">
        <f>SUM(B18:E18)</f>
        <v>260803.60704658044</v>
      </c>
    </row>
    <row r="19" spans="1:6" x14ac:dyDescent="0.3">
      <c r="A19" s="126" t="s">
        <v>87</v>
      </c>
      <c r="B19" s="143">
        <v>67281.97779448489</v>
      </c>
      <c r="C19" s="143">
        <v>58890.516325516022</v>
      </c>
      <c r="D19" s="143">
        <v>0</v>
      </c>
      <c r="E19" s="126">
        <v>0</v>
      </c>
      <c r="F19" s="143">
        <f>SUM(B19:E19)</f>
        <v>126172.49412000092</v>
      </c>
    </row>
    <row r="20" spans="1:6" x14ac:dyDescent="0.3">
      <c r="A20" s="144" t="s">
        <v>12</v>
      </c>
      <c r="B20" s="145">
        <f>SUM(B3:B8,B17:B19)</f>
        <v>199748.86838839983</v>
      </c>
      <c r="C20" s="145">
        <f>SUM(C3:C8,C17:C19)</f>
        <v>533882.12805455877</v>
      </c>
      <c r="D20" s="145">
        <f>SUM(D3:D19)</f>
        <v>0</v>
      </c>
      <c r="E20" s="145">
        <f>SUM(E3:E19)</f>
        <v>-56423.687000000005</v>
      </c>
      <c r="F20" s="145">
        <f>SUM(B20:E20)</f>
        <v>677207.30944295856</v>
      </c>
    </row>
    <row r="22" spans="1:6" x14ac:dyDescent="0.3">
      <c r="B22" s="136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showGridLines="0" zoomScaleNormal="100" workbookViewId="0">
      <selection activeCell="J28" sqref="J28"/>
    </sheetView>
  </sheetViews>
  <sheetFormatPr defaultRowHeight="16.5" x14ac:dyDescent="0.3"/>
  <cols>
    <col min="1" max="1" width="41" style="47" customWidth="1"/>
    <col min="2" max="2" width="11.140625" style="47" bestFit="1" customWidth="1"/>
    <col min="3" max="3" width="13" style="47" bestFit="1" customWidth="1"/>
    <col min="4" max="6" width="11.140625" style="47" bestFit="1" customWidth="1"/>
    <col min="7" max="7" width="10.7109375" style="47" bestFit="1" customWidth="1"/>
    <col min="8" max="8" width="10.7109375" style="47" customWidth="1"/>
    <col min="9" max="9" width="10.140625" style="47" customWidth="1"/>
    <col min="10" max="10" width="11.140625" style="47" customWidth="1"/>
    <col min="11" max="11" width="11.7109375" style="47" customWidth="1"/>
    <col min="12" max="12" width="9.42578125" style="47" customWidth="1"/>
    <col min="13" max="14" width="9.28515625" style="47" customWidth="1"/>
    <col min="15" max="15" width="10.140625" style="47" bestFit="1" customWidth="1"/>
    <col min="16" max="16384" width="9.140625" style="47"/>
  </cols>
  <sheetData>
    <row r="1" spans="1:15" x14ac:dyDescent="0.3">
      <c r="A1" s="61" t="s">
        <v>27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17.25" thickBot="1" x14ac:dyDescent="0.35">
      <c r="A2" s="40"/>
      <c r="B2" s="40"/>
      <c r="C2" s="60">
        <v>2004</v>
      </c>
      <c r="D2" s="60">
        <v>2005</v>
      </c>
      <c r="E2" s="60">
        <v>2006</v>
      </c>
      <c r="F2" s="60">
        <v>2007</v>
      </c>
      <c r="G2" s="60">
        <v>2008</v>
      </c>
      <c r="H2" s="60">
        <v>2009</v>
      </c>
      <c r="I2" s="60">
        <v>2010</v>
      </c>
      <c r="J2" s="60">
        <v>2011</v>
      </c>
      <c r="K2" s="60">
        <v>2012</v>
      </c>
      <c r="L2" s="60">
        <v>2013</v>
      </c>
      <c r="M2" s="60">
        <v>2014</v>
      </c>
      <c r="N2" s="60">
        <v>2015</v>
      </c>
      <c r="O2" s="60">
        <v>2016</v>
      </c>
    </row>
    <row r="3" spans="1:15" x14ac:dyDescent="0.3">
      <c r="A3" s="43" t="s">
        <v>16</v>
      </c>
      <c r="B3" s="43"/>
      <c r="C3" s="41">
        <v>7462490.871672309</v>
      </c>
      <c r="D3" s="41">
        <v>7784837.0178583283</v>
      </c>
      <c r="E3" s="41">
        <v>8507700.9891787823</v>
      </c>
      <c r="F3" s="41">
        <v>9747958.5739892442</v>
      </c>
      <c r="G3" s="41">
        <v>10648808.338312421</v>
      </c>
      <c r="H3" s="41">
        <v>11636354</v>
      </c>
      <c r="I3" s="41">
        <v>10209813</v>
      </c>
      <c r="J3" s="41">
        <v>18167924.618086994</v>
      </c>
      <c r="K3" s="41">
        <v>18641939.373</v>
      </c>
      <c r="L3" s="41">
        <v>20140176</v>
      </c>
      <c r="M3" s="41">
        <v>19974417.407733511</v>
      </c>
      <c r="N3" s="41">
        <v>21622181</v>
      </c>
      <c r="O3" s="41">
        <v>22995236</v>
      </c>
    </row>
    <row r="4" spans="1:15" x14ac:dyDescent="0.3">
      <c r="A4" s="43" t="s">
        <v>17</v>
      </c>
      <c r="B4" s="43"/>
      <c r="C4" s="41">
        <v>7725278.5442705685</v>
      </c>
      <c r="D4" s="41">
        <v>8564294.2334884293</v>
      </c>
      <c r="E4" s="41">
        <v>8973788.1154238842</v>
      </c>
      <c r="F4" s="41">
        <v>10100090.779007172</v>
      </c>
      <c r="G4" s="41">
        <v>10695752.157154292</v>
      </c>
      <c r="H4" s="41">
        <v>9346148</v>
      </c>
      <c r="I4" s="41">
        <v>9551850.6688700002</v>
      </c>
      <c r="J4" s="41">
        <v>17947464.570870198</v>
      </c>
      <c r="K4" s="41">
        <v>18200905.595017239</v>
      </c>
      <c r="L4" s="41">
        <v>20229283</v>
      </c>
      <c r="M4" s="41">
        <v>21433726.972797845</v>
      </c>
      <c r="N4" s="41">
        <v>22990383.934941426</v>
      </c>
      <c r="O4" s="41">
        <v>23672443.30944296</v>
      </c>
    </row>
    <row r="5" spans="1:15" ht="17.25" thickBot="1" x14ac:dyDescent="0.35">
      <c r="A5" s="53" t="s">
        <v>18</v>
      </c>
      <c r="B5" s="53"/>
      <c r="C5" s="54">
        <f t="shared" ref="C5:H5" si="0">C4/C3*100-100</f>
        <v>3.5214471564153627</v>
      </c>
      <c r="D5" s="54">
        <f t="shared" si="0"/>
        <v>10.012505256590913</v>
      </c>
      <c r="E5" s="54">
        <f t="shared" si="0"/>
        <v>5.4784145192447795</v>
      </c>
      <c r="F5" s="54">
        <f t="shared" si="0"/>
        <v>3.612368706177449</v>
      </c>
      <c r="G5" s="54">
        <f t="shared" si="0"/>
        <v>0.4408363579329091</v>
      </c>
      <c r="H5" s="54">
        <f t="shared" si="0"/>
        <v>-19.681474111220751</v>
      </c>
      <c r="I5" s="54">
        <f>I4/I3*100-100</f>
        <v>-6.4444111868650253</v>
      </c>
      <c r="J5" s="55">
        <f t="shared" ref="J5:O5" si="1">J4/J3*100-100</f>
        <v>-1.2134575184075658</v>
      </c>
      <c r="K5" s="55">
        <f t="shared" si="1"/>
        <v>-2.3658148927440976</v>
      </c>
      <c r="L5" s="55">
        <f t="shared" si="1"/>
        <v>0.44243406810346642</v>
      </c>
      <c r="M5" s="55">
        <f t="shared" si="1"/>
        <v>7.3058930094217942</v>
      </c>
      <c r="N5" s="55">
        <f t="shared" si="1"/>
        <v>6.3277748666585865</v>
      </c>
      <c r="O5" s="55">
        <f t="shared" si="1"/>
        <v>2.9449896032506899</v>
      </c>
    </row>
    <row r="6" spans="1:15" x14ac:dyDescent="0.3">
      <c r="A6" s="56" t="s">
        <v>19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5" x14ac:dyDescent="0.3">
      <c r="A7" s="56" t="s">
        <v>20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8"/>
    </row>
    <row r="8" spans="1:15" x14ac:dyDescent="0.3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5" x14ac:dyDescent="0.3">
      <c r="A9" s="43" t="s">
        <v>28</v>
      </c>
      <c r="B9" s="57">
        <v>2</v>
      </c>
      <c r="C9" s="57">
        <f>B9</f>
        <v>2</v>
      </c>
      <c r="D9" s="57">
        <f>C9</f>
        <v>2</v>
      </c>
      <c r="E9" s="57">
        <f t="shared" ref="E9:O10" si="2">D9</f>
        <v>2</v>
      </c>
      <c r="F9" s="57">
        <f t="shared" si="2"/>
        <v>2</v>
      </c>
      <c r="G9" s="57">
        <f t="shared" si="2"/>
        <v>2</v>
      </c>
      <c r="H9" s="57">
        <f t="shared" si="2"/>
        <v>2</v>
      </c>
      <c r="I9" s="57">
        <f t="shared" si="2"/>
        <v>2</v>
      </c>
      <c r="J9" s="57">
        <f t="shared" si="2"/>
        <v>2</v>
      </c>
      <c r="K9" s="57">
        <f t="shared" si="2"/>
        <v>2</v>
      </c>
      <c r="L9" s="57">
        <f t="shared" si="2"/>
        <v>2</v>
      </c>
      <c r="M9" s="41">
        <f t="shared" si="2"/>
        <v>2</v>
      </c>
      <c r="N9" s="41">
        <f t="shared" si="2"/>
        <v>2</v>
      </c>
      <c r="O9" s="41">
        <f t="shared" si="2"/>
        <v>2</v>
      </c>
    </row>
    <row r="10" spans="1:15" x14ac:dyDescent="0.3">
      <c r="A10" s="42" t="s">
        <v>29</v>
      </c>
      <c r="B10" s="58">
        <v>-2</v>
      </c>
      <c r="C10" s="58">
        <f>B10</f>
        <v>-2</v>
      </c>
      <c r="D10" s="58">
        <f>C10</f>
        <v>-2</v>
      </c>
      <c r="E10" s="58">
        <f t="shared" si="2"/>
        <v>-2</v>
      </c>
      <c r="F10" s="58">
        <f t="shared" si="2"/>
        <v>-2</v>
      </c>
      <c r="G10" s="58">
        <f t="shared" si="2"/>
        <v>-2</v>
      </c>
      <c r="H10" s="58">
        <f t="shared" si="2"/>
        <v>-2</v>
      </c>
      <c r="I10" s="58">
        <f t="shared" si="2"/>
        <v>-2</v>
      </c>
      <c r="J10" s="58">
        <f t="shared" si="2"/>
        <v>-2</v>
      </c>
      <c r="K10" s="58">
        <f t="shared" si="2"/>
        <v>-2</v>
      </c>
      <c r="L10" s="58">
        <f t="shared" si="2"/>
        <v>-2</v>
      </c>
      <c r="M10" s="59">
        <f t="shared" si="2"/>
        <v>-2</v>
      </c>
      <c r="N10" s="59">
        <f t="shared" si="2"/>
        <v>-2</v>
      </c>
      <c r="O10" s="59">
        <f t="shared" si="2"/>
        <v>-2</v>
      </c>
    </row>
    <row r="11" spans="1:15" x14ac:dyDescent="0.3">
      <c r="A11" s="49"/>
      <c r="B11" s="50"/>
      <c r="C11" s="50"/>
      <c r="D11" s="50"/>
      <c r="E11" s="50"/>
      <c r="F11" s="50"/>
      <c r="G11" s="50"/>
      <c r="H11" s="50"/>
    </row>
    <row r="12" spans="1:15" x14ac:dyDescent="0.3">
      <c r="A12" s="69" t="s">
        <v>93</v>
      </c>
      <c r="B12" s="70">
        <v>41404346</v>
      </c>
      <c r="C12" s="70">
        <v>46101527</v>
      </c>
      <c r="D12" s="70">
        <v>50415091.999999993</v>
      </c>
      <c r="E12" s="70">
        <v>56272653</v>
      </c>
      <c r="F12" s="70">
        <v>63053882.000000007</v>
      </c>
      <c r="G12" s="70">
        <v>68491623</v>
      </c>
      <c r="H12" s="70">
        <v>64023061</v>
      </c>
      <c r="I12" s="70">
        <v>67577288</v>
      </c>
      <c r="J12" s="70">
        <v>70627205</v>
      </c>
      <c r="K12" s="70">
        <v>72703513</v>
      </c>
      <c r="L12" s="70">
        <v>74169873</v>
      </c>
      <c r="M12" s="70">
        <v>75946359.00000003</v>
      </c>
      <c r="N12" s="70">
        <v>78685608</v>
      </c>
      <c r="O12" s="70">
        <v>80958004</v>
      </c>
    </row>
    <row r="13" spans="1:15" x14ac:dyDescent="0.3">
      <c r="A13" s="66" t="s">
        <v>94</v>
      </c>
      <c r="B13" s="67"/>
      <c r="C13" s="68">
        <f>+C12/B12*100-100</f>
        <v>11.344656911136823</v>
      </c>
      <c r="D13" s="68">
        <f t="shared" ref="D13:O13" si="3">+D12/C12*100-100</f>
        <v>9.3566640428200714</v>
      </c>
      <c r="E13" s="68">
        <f t="shared" si="3"/>
        <v>11.618665696375217</v>
      </c>
      <c r="F13" s="68">
        <f t="shared" si="3"/>
        <v>12.050665178341617</v>
      </c>
      <c r="G13" s="68">
        <f t="shared" si="3"/>
        <v>8.6239591084970755</v>
      </c>
      <c r="H13" s="68">
        <f t="shared" si="3"/>
        <v>-6.5242460380884921</v>
      </c>
      <c r="I13" s="68">
        <f t="shared" si="3"/>
        <v>5.5514793333608452</v>
      </c>
      <c r="J13" s="68">
        <f t="shared" si="3"/>
        <v>4.5132278762059883</v>
      </c>
      <c r="K13" s="68">
        <f t="shared" si="3"/>
        <v>2.9398133481283821</v>
      </c>
      <c r="L13" s="68">
        <f t="shared" si="3"/>
        <v>2.0169039149456296</v>
      </c>
      <c r="M13" s="68">
        <f t="shared" si="3"/>
        <v>2.3951584762724707</v>
      </c>
      <c r="N13" s="68">
        <f t="shared" si="3"/>
        <v>3.6068207035441446</v>
      </c>
      <c r="O13" s="68">
        <f t="shared" si="3"/>
        <v>2.887943624963782</v>
      </c>
    </row>
    <row r="14" spans="1:15" x14ac:dyDescent="0.3">
      <c r="A14" s="49"/>
      <c r="B14" s="50"/>
      <c r="C14" s="50"/>
      <c r="D14" s="50"/>
      <c r="E14" s="50"/>
      <c r="F14" s="50"/>
      <c r="G14" s="50"/>
      <c r="H14" s="50"/>
    </row>
    <row r="15" spans="1:15" x14ac:dyDescent="0.3">
      <c r="A15" s="49"/>
      <c r="B15" s="51"/>
      <c r="C15" s="51"/>
      <c r="D15" s="51"/>
      <c r="E15" s="51"/>
      <c r="F15" s="51"/>
      <c r="G15" s="51"/>
      <c r="H15" s="51"/>
    </row>
    <row r="16" spans="1:15" x14ac:dyDescent="0.3">
      <c r="A16" s="49"/>
      <c r="B16" s="50"/>
      <c r="C16" s="50"/>
      <c r="D16" s="50"/>
      <c r="E16" s="50"/>
      <c r="F16" s="50"/>
      <c r="G16" s="50"/>
      <c r="H16" s="50"/>
    </row>
    <row r="17" spans="1:8" x14ac:dyDescent="0.3">
      <c r="A17" s="49"/>
      <c r="B17" s="50"/>
      <c r="C17" s="50"/>
      <c r="D17" s="50"/>
      <c r="E17" s="50"/>
      <c r="F17" s="50"/>
      <c r="G17" s="50"/>
      <c r="H17" s="50"/>
    </row>
    <row r="18" spans="1:8" x14ac:dyDescent="0.3">
      <c r="A18" s="49"/>
      <c r="B18" s="50"/>
      <c r="C18" s="50"/>
      <c r="D18" s="50"/>
      <c r="E18" s="50"/>
      <c r="F18" s="50"/>
      <c r="G18" s="50"/>
      <c r="H18" s="50"/>
    </row>
    <row r="19" spans="1:8" x14ac:dyDescent="0.3">
      <c r="A19" s="49"/>
      <c r="B19" s="50"/>
      <c r="C19" s="50"/>
      <c r="D19" s="50"/>
      <c r="E19" s="50"/>
      <c r="F19" s="50"/>
      <c r="G19" s="50"/>
      <c r="H19" s="50"/>
    </row>
    <row r="20" spans="1:8" x14ac:dyDescent="0.3">
      <c r="A20" s="49"/>
      <c r="B20" s="49"/>
      <c r="C20" s="49"/>
      <c r="D20" s="49"/>
      <c r="E20" s="49"/>
      <c r="F20" s="49"/>
      <c r="G20" s="49"/>
      <c r="H20" s="49"/>
    </row>
    <row r="21" spans="1:8" x14ac:dyDescent="0.3">
      <c r="A21" s="49"/>
      <c r="B21" s="50"/>
      <c r="C21" s="49"/>
      <c r="D21" s="49"/>
      <c r="E21" s="49"/>
      <c r="F21" s="49"/>
      <c r="G21" s="49"/>
      <c r="H21" s="49"/>
    </row>
    <row r="22" spans="1:8" x14ac:dyDescent="0.3">
      <c r="A22" s="49"/>
      <c r="B22" s="50"/>
      <c r="C22" s="49"/>
      <c r="D22" s="49"/>
      <c r="E22" s="49"/>
      <c r="F22" s="49"/>
      <c r="G22" s="49"/>
      <c r="H22" s="49"/>
    </row>
    <row r="23" spans="1:8" x14ac:dyDescent="0.3">
      <c r="A23" s="49"/>
      <c r="B23" s="50"/>
      <c r="C23" s="49"/>
      <c r="D23" s="49"/>
      <c r="E23" s="49"/>
      <c r="F23" s="49"/>
      <c r="G23" s="49"/>
      <c r="H23" s="49"/>
    </row>
    <row r="24" spans="1:8" x14ac:dyDescent="0.3">
      <c r="A24" s="49"/>
      <c r="B24" s="49"/>
      <c r="C24" s="49"/>
      <c r="D24" s="49"/>
      <c r="E24" s="49"/>
      <c r="F24" s="49"/>
      <c r="G24" s="49"/>
      <c r="H24" s="49"/>
    </row>
    <row r="25" spans="1:8" x14ac:dyDescent="0.3">
      <c r="A25" s="49"/>
      <c r="B25" s="49"/>
      <c r="C25" s="49"/>
      <c r="D25" s="49"/>
      <c r="E25" s="49"/>
      <c r="F25" s="49"/>
      <c r="G25" s="49"/>
      <c r="H25" s="49"/>
    </row>
  </sheetData>
  <mergeCells count="1">
    <mergeCell ref="A1:O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showGridLines="0" zoomScaleNormal="100" workbookViewId="0">
      <selection activeCell="I27" sqref="I27"/>
    </sheetView>
  </sheetViews>
  <sheetFormatPr defaultRowHeight="12.75" x14ac:dyDescent="0.2"/>
  <cols>
    <col min="1" max="1" width="40.7109375" style="39" customWidth="1"/>
    <col min="2" max="2" width="11" style="39" bestFit="1" customWidth="1"/>
    <col min="3" max="3" width="12.85546875" style="39" bestFit="1" customWidth="1"/>
    <col min="4" max="6" width="11" style="39" bestFit="1" customWidth="1"/>
    <col min="7" max="7" width="9.5703125" style="39" bestFit="1" customWidth="1"/>
    <col min="8" max="9" width="9.28515625" style="39" customWidth="1"/>
    <col min="10" max="16384" width="9.140625" style="39"/>
  </cols>
  <sheetData>
    <row r="1" spans="1:7" ht="16.5" x14ac:dyDescent="0.3">
      <c r="A1" s="61" t="s">
        <v>30</v>
      </c>
      <c r="B1" s="61"/>
      <c r="C1" s="61"/>
      <c r="D1" s="61"/>
      <c r="E1" s="61"/>
      <c r="F1" s="61"/>
      <c r="G1" s="61"/>
    </row>
    <row r="2" spans="1:7" ht="13.5" thickBot="1" x14ac:dyDescent="0.25">
      <c r="A2" s="72"/>
      <c r="B2" s="60">
        <v>2011</v>
      </c>
      <c r="C2" s="60">
        <v>2012</v>
      </c>
      <c r="D2" s="60">
        <v>2013</v>
      </c>
      <c r="E2" s="60">
        <v>2014</v>
      </c>
      <c r="F2" s="60">
        <v>2015</v>
      </c>
      <c r="G2" s="60">
        <v>2016</v>
      </c>
    </row>
    <row r="3" spans="1:7" ht="13.5" thickBot="1" x14ac:dyDescent="0.25">
      <c r="A3" s="77" t="s">
        <v>21</v>
      </c>
      <c r="B3" s="78">
        <v>-1.2134575184075573</v>
      </c>
      <c r="C3" s="78">
        <v>-2.3658148927440981</v>
      </c>
      <c r="D3" s="78">
        <v>0.44243406810347785</v>
      </c>
      <c r="E3" s="78">
        <v>7.3058930094217995</v>
      </c>
      <c r="F3" s="78">
        <v>6.3277748666585785</v>
      </c>
      <c r="G3" s="78">
        <v>2.9449896032506846</v>
      </c>
    </row>
    <row r="4" spans="1:7" x14ac:dyDescent="0.2">
      <c r="A4" s="73" t="s">
        <v>22</v>
      </c>
      <c r="B4" s="74">
        <v>-0.24569171060688594</v>
      </c>
      <c r="C4" s="74">
        <v>-0.8957836192753863</v>
      </c>
      <c r="D4" s="74">
        <v>-2.238986976343166</v>
      </c>
      <c r="E4" s="74">
        <v>0.93407061601319019</v>
      </c>
      <c r="F4" s="74">
        <v>1.2517488686909948</v>
      </c>
      <c r="G4" s="74">
        <v>0.86865326534765652</v>
      </c>
    </row>
    <row r="5" spans="1:7" x14ac:dyDescent="0.2">
      <c r="A5" s="73" t="s">
        <v>23</v>
      </c>
      <c r="B5" s="74">
        <v>-2.016207274663405</v>
      </c>
      <c r="C5" s="74">
        <v>-2.7217017577780407</v>
      </c>
      <c r="D5" s="74">
        <v>2.0679070925862906</v>
      </c>
      <c r="E5" s="74">
        <v>5.1489918296274073</v>
      </c>
      <c r="F5" s="74">
        <v>4.925365895732754</v>
      </c>
      <c r="G5" s="74">
        <v>2.3217075400076728</v>
      </c>
    </row>
    <row r="6" spans="1:7" x14ac:dyDescent="0.2">
      <c r="A6" s="73" t="s">
        <v>24</v>
      </c>
      <c r="B6" s="74">
        <v>0</v>
      </c>
      <c r="C6" s="74">
        <v>0.90027355779170926</v>
      </c>
      <c r="D6" s="74">
        <v>-5.1896781377161897E-3</v>
      </c>
      <c r="E6" s="74">
        <v>0</v>
      </c>
      <c r="F6" s="74">
        <v>5.7926626365767633E-2</v>
      </c>
      <c r="G6" s="74">
        <v>0</v>
      </c>
    </row>
    <row r="7" spans="1:7" x14ac:dyDescent="0.2">
      <c r="A7" s="73" t="s">
        <v>25</v>
      </c>
      <c r="B7" s="74">
        <v>1.3443588485678375</v>
      </c>
      <c r="C7" s="74">
        <v>5.5788187011608953E-2</v>
      </c>
      <c r="D7" s="74">
        <v>0.67383224456429769</v>
      </c>
      <c r="E7" s="74">
        <v>1.2857115972782738</v>
      </c>
      <c r="F7" s="74">
        <v>9.2733475869062429E-2</v>
      </c>
      <c r="G7" s="74">
        <v>-0.24537120210464466</v>
      </c>
    </row>
    <row r="8" spans="1:7" ht="13.5" thickBot="1" x14ac:dyDescent="0.25">
      <c r="A8" s="75" t="s">
        <v>26</v>
      </c>
      <c r="B8" s="76">
        <v>-0.29591738170510373</v>
      </c>
      <c r="C8" s="76">
        <v>0.29560873950601058</v>
      </c>
      <c r="D8" s="76">
        <v>-5.5128614566228216E-2</v>
      </c>
      <c r="E8" s="76">
        <v>-6.2881033497072136E-2</v>
      </c>
      <c r="F8" s="76">
        <v>0</v>
      </c>
      <c r="G8" s="76">
        <v>0</v>
      </c>
    </row>
    <row r="10" spans="1:7" x14ac:dyDescent="0.2">
      <c r="A10" s="44"/>
      <c r="B10" s="44"/>
      <c r="C10" s="44"/>
      <c r="D10" s="44"/>
      <c r="E10" s="44"/>
      <c r="F10" s="44"/>
    </row>
    <row r="11" spans="1:7" x14ac:dyDescent="0.2">
      <c r="A11" s="44"/>
      <c r="B11" s="45"/>
      <c r="C11" s="45"/>
      <c r="D11" s="45"/>
      <c r="E11" s="45"/>
      <c r="F11" s="45"/>
    </row>
    <row r="12" spans="1:7" x14ac:dyDescent="0.2">
      <c r="A12" s="44"/>
      <c r="B12" s="45"/>
      <c r="C12" s="45"/>
      <c r="D12" s="45"/>
      <c r="E12" s="45"/>
      <c r="F12" s="45"/>
    </row>
    <row r="13" spans="1:7" x14ac:dyDescent="0.2">
      <c r="A13" s="44"/>
      <c r="B13" s="45"/>
      <c r="C13" s="45"/>
      <c r="D13" s="45"/>
      <c r="E13" s="45"/>
      <c r="F13" s="45"/>
    </row>
    <row r="14" spans="1:7" x14ac:dyDescent="0.2">
      <c r="A14" s="44"/>
      <c r="B14" s="45"/>
      <c r="C14" s="45"/>
      <c r="D14" s="45"/>
      <c r="E14" s="45"/>
      <c r="F14" s="45"/>
    </row>
    <row r="15" spans="1:7" x14ac:dyDescent="0.2">
      <c r="A15" s="44"/>
      <c r="B15" s="71"/>
      <c r="C15" s="71"/>
      <c r="D15" s="71"/>
      <c r="E15" s="71"/>
      <c r="F15" s="71"/>
    </row>
    <row r="16" spans="1:7" x14ac:dyDescent="0.2">
      <c r="A16" s="44"/>
      <c r="B16" s="71"/>
      <c r="C16" s="71"/>
      <c r="D16" s="71"/>
      <c r="E16" s="71"/>
      <c r="F16" s="71"/>
    </row>
    <row r="17" spans="1:13" x14ac:dyDescent="0.2">
      <c r="A17" s="44"/>
      <c r="B17" s="45"/>
      <c r="C17" s="45"/>
      <c r="D17" s="45"/>
      <c r="E17" s="45"/>
      <c r="F17" s="45"/>
    </row>
    <row r="18" spans="1:13" ht="15" x14ac:dyDescent="0.25">
      <c r="A18" s="44"/>
      <c r="B18" s="45"/>
      <c r="C18" s="45"/>
      <c r="D18" s="45"/>
      <c r="E18" s="45"/>
      <c r="F18" s="45"/>
      <c r="J18" s="62"/>
      <c r="K18"/>
      <c r="L18"/>
      <c r="M18"/>
    </row>
    <row r="19" spans="1:13" ht="15" x14ac:dyDescent="0.25">
      <c r="A19" s="44"/>
      <c r="B19" s="46"/>
      <c r="C19" s="46"/>
      <c r="D19" s="46"/>
      <c r="E19" s="46"/>
      <c r="F19" s="46"/>
      <c r="J19"/>
      <c r="K19"/>
      <c r="L19"/>
      <c r="M19"/>
    </row>
    <row r="20" spans="1:13" ht="15" x14ac:dyDescent="0.25">
      <c r="A20" s="44"/>
      <c r="B20" s="45"/>
      <c r="C20" s="45"/>
      <c r="D20" s="45"/>
      <c r="E20" s="45"/>
      <c r="F20" s="45"/>
      <c r="J20"/>
      <c r="K20"/>
      <c r="L20"/>
      <c r="M20"/>
    </row>
    <row r="21" spans="1:13" ht="15" x14ac:dyDescent="0.25">
      <c r="A21" s="44"/>
      <c r="B21" s="45"/>
      <c r="C21" s="45"/>
      <c r="D21" s="45"/>
      <c r="E21" s="45"/>
      <c r="F21" s="45"/>
      <c r="J21"/>
      <c r="K21"/>
      <c r="L21"/>
      <c r="M21"/>
    </row>
    <row r="22" spans="1:13" ht="15" x14ac:dyDescent="0.25">
      <c r="A22" s="44"/>
      <c r="B22" s="45"/>
      <c r="C22" s="45"/>
      <c r="D22" s="45"/>
      <c r="E22" s="45"/>
      <c r="F22" s="45"/>
      <c r="J22"/>
      <c r="K22"/>
      <c r="L22"/>
      <c r="M22"/>
    </row>
    <row r="23" spans="1:13" ht="15" x14ac:dyDescent="0.25">
      <c r="A23" s="44"/>
      <c r="B23" s="45"/>
      <c r="C23" s="45"/>
      <c r="D23" s="45"/>
      <c r="E23" s="45"/>
      <c r="F23" s="45"/>
      <c r="J23"/>
      <c r="K23"/>
      <c r="L23"/>
      <c r="M23"/>
    </row>
    <row r="24" spans="1:13" x14ac:dyDescent="0.2">
      <c r="A24" s="44"/>
      <c r="B24" s="44"/>
      <c r="C24" s="44"/>
      <c r="D24" s="44"/>
      <c r="E24" s="44"/>
      <c r="F24" s="44"/>
    </row>
    <row r="25" spans="1:13" x14ac:dyDescent="0.2">
      <c r="A25" s="44"/>
      <c r="B25" s="44"/>
      <c r="C25" s="44"/>
      <c r="D25" s="44"/>
      <c r="E25" s="44"/>
      <c r="F25" s="44"/>
    </row>
    <row r="26" spans="1:13" x14ac:dyDescent="0.2">
      <c r="A26" s="44"/>
      <c r="B26" s="45"/>
      <c r="C26" s="45"/>
      <c r="D26" s="45"/>
      <c r="E26" s="45"/>
      <c r="F26" s="45"/>
    </row>
    <row r="27" spans="1:13" x14ac:dyDescent="0.2">
      <c r="A27" s="44"/>
      <c r="B27" s="45"/>
      <c r="C27" s="45"/>
      <c r="D27" s="45"/>
      <c r="E27" s="45"/>
      <c r="F27" s="45"/>
    </row>
    <row r="28" spans="1:13" x14ac:dyDescent="0.2">
      <c r="A28" s="44"/>
      <c r="B28" s="45"/>
      <c r="C28" s="45"/>
      <c r="D28" s="45"/>
      <c r="E28" s="45"/>
      <c r="F28" s="45"/>
    </row>
    <row r="29" spans="1:13" x14ac:dyDescent="0.2">
      <c r="A29" s="44"/>
      <c r="B29" s="45"/>
      <c r="C29" s="45"/>
      <c r="D29" s="45"/>
      <c r="E29" s="45"/>
      <c r="F29" s="45"/>
    </row>
    <row r="30" spans="1:13" x14ac:dyDescent="0.2">
      <c r="A30" s="44"/>
      <c r="B30" s="46"/>
      <c r="C30" s="46"/>
      <c r="D30" s="46"/>
      <c r="E30" s="46"/>
      <c r="F30" s="46"/>
    </row>
    <row r="31" spans="1:13" x14ac:dyDescent="0.2">
      <c r="A31" s="44"/>
      <c r="B31" s="45"/>
      <c r="C31" s="45"/>
      <c r="D31" s="45"/>
      <c r="E31" s="45"/>
      <c r="F31" s="45"/>
    </row>
    <row r="32" spans="1:13" x14ac:dyDescent="0.2">
      <c r="A32" s="44"/>
      <c r="B32" s="45"/>
      <c r="C32" s="45"/>
      <c r="D32" s="45"/>
      <c r="E32" s="45"/>
      <c r="F32" s="45"/>
    </row>
    <row r="33" spans="1:6" x14ac:dyDescent="0.2">
      <c r="A33" s="44"/>
      <c r="B33" s="45"/>
      <c r="C33" s="45"/>
      <c r="D33" s="45"/>
      <c r="E33" s="45"/>
      <c r="F33" s="45"/>
    </row>
    <row r="34" spans="1:6" x14ac:dyDescent="0.2">
      <c r="A34" s="44"/>
      <c r="B34" s="45"/>
      <c r="C34" s="45"/>
      <c r="D34" s="45"/>
      <c r="E34" s="45"/>
      <c r="F34" s="45"/>
    </row>
    <row r="35" spans="1:6" x14ac:dyDescent="0.2">
      <c r="A35" s="44"/>
      <c r="B35" s="44"/>
      <c r="C35" s="44"/>
      <c r="D35" s="44"/>
      <c r="E35" s="44"/>
      <c r="F35" s="44"/>
    </row>
    <row r="36" spans="1:6" x14ac:dyDescent="0.2">
      <c r="A36" s="44"/>
      <c r="B36" s="45"/>
      <c r="C36" s="44"/>
      <c r="D36" s="44"/>
      <c r="E36" s="44"/>
      <c r="F36" s="44"/>
    </row>
    <row r="37" spans="1:6" x14ac:dyDescent="0.2">
      <c r="A37" s="44"/>
      <c r="B37" s="45"/>
      <c r="C37" s="44"/>
      <c r="D37" s="44"/>
      <c r="E37" s="44"/>
      <c r="F37" s="44"/>
    </row>
    <row r="38" spans="1:6" x14ac:dyDescent="0.2">
      <c r="A38" s="44"/>
      <c r="B38" s="45"/>
      <c r="C38" s="44"/>
      <c r="D38" s="44"/>
      <c r="E38" s="44"/>
      <c r="F38" s="44"/>
    </row>
    <row r="39" spans="1:6" x14ac:dyDescent="0.2">
      <c r="A39" s="44"/>
      <c r="B39" s="44"/>
      <c r="C39" s="44"/>
      <c r="D39" s="44"/>
      <c r="E39" s="44"/>
      <c r="F39" s="44"/>
    </row>
    <row r="40" spans="1:6" x14ac:dyDescent="0.2">
      <c r="A40" s="44"/>
      <c r="B40" s="44"/>
      <c r="C40" s="44"/>
      <c r="D40" s="44"/>
      <c r="E40" s="44"/>
      <c r="F40" s="44"/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workbookViewId="0">
      <selection activeCell="F40" sqref="F40"/>
    </sheetView>
  </sheetViews>
  <sheetFormatPr defaultRowHeight="12.75" x14ac:dyDescent="0.2"/>
  <cols>
    <col min="1" max="1" width="43" style="1" customWidth="1"/>
    <col min="2" max="7" width="12.7109375" style="1" customWidth="1"/>
    <col min="8" max="16" width="9.140625" style="1"/>
    <col min="17" max="17" width="7.85546875" style="1" customWidth="1"/>
    <col min="18" max="16384" width="9.140625" style="1"/>
  </cols>
  <sheetData>
    <row r="1" spans="1:7" ht="15.75" thickBot="1" x14ac:dyDescent="0.3">
      <c r="A1" s="14" t="s">
        <v>100</v>
      </c>
      <c r="B1" s="14"/>
      <c r="C1" s="14"/>
      <c r="D1" s="14"/>
      <c r="E1" s="14"/>
      <c r="F1" s="14"/>
      <c r="G1" s="14"/>
    </row>
    <row r="2" spans="1:7" ht="24.75" thickBot="1" x14ac:dyDescent="0.25">
      <c r="A2" s="10"/>
      <c r="B2" s="11" t="s">
        <v>48</v>
      </c>
      <c r="C2" s="11" t="s">
        <v>49</v>
      </c>
      <c r="D2" s="11" t="s">
        <v>50</v>
      </c>
      <c r="E2" s="11" t="s">
        <v>97</v>
      </c>
      <c r="F2" s="11" t="s">
        <v>98</v>
      </c>
      <c r="G2" s="11" t="s">
        <v>99</v>
      </c>
    </row>
    <row r="3" spans="1:7" x14ac:dyDescent="0.2">
      <c r="A3" s="9" t="s">
        <v>51</v>
      </c>
      <c r="B3" s="8">
        <v>3.0304136642596262</v>
      </c>
      <c r="C3" s="8">
        <v>3.6068207035441446</v>
      </c>
      <c r="D3" s="8">
        <f>C3-B3</f>
        <v>0.57640703928451842</v>
      </c>
      <c r="E3" s="8">
        <v>4.0694234471407356</v>
      </c>
      <c r="F3" s="8">
        <v>2.8879436249638104</v>
      </c>
      <c r="G3" s="8">
        <v>-0.11105190777804808</v>
      </c>
    </row>
    <row r="4" spans="1:7" x14ac:dyDescent="0.2">
      <c r="A4" s="5" t="s">
        <v>52</v>
      </c>
      <c r="B4" s="8">
        <v>2.0514370433113385</v>
      </c>
      <c r="C4" s="8">
        <v>2.2036612567080738</v>
      </c>
      <c r="D4" s="8">
        <f t="shared" ref="D4:D7" si="0">C4-B4</f>
        <v>0.15222421339673531</v>
      </c>
      <c r="E4" s="8">
        <v>2.7340668392375136</v>
      </c>
      <c r="F4" s="8">
        <v>2.8933758736203288</v>
      </c>
      <c r="G4" s="8">
        <v>-0.59050710442275545</v>
      </c>
    </row>
    <row r="5" spans="1:7" x14ac:dyDescent="0.2">
      <c r="A5" s="5" t="s">
        <v>53</v>
      </c>
      <c r="B5" s="8">
        <v>2.6315262244203108</v>
      </c>
      <c r="C5" s="8">
        <v>5.1818035744791047</v>
      </c>
      <c r="D5" s="8">
        <f t="shared" si="0"/>
        <v>2.5502773500587939</v>
      </c>
      <c r="E5" s="8">
        <v>2.3032650596358506</v>
      </c>
      <c r="F5" s="8">
        <v>-0.49230983708020704</v>
      </c>
      <c r="G5" s="8">
        <v>1.6559799065729575</v>
      </c>
    </row>
    <row r="6" spans="1:7" x14ac:dyDescent="0.2">
      <c r="A6" s="5" t="s">
        <v>54</v>
      </c>
      <c r="B6" s="8">
        <v>4.4076312381182277</v>
      </c>
      <c r="C6" s="8">
        <v>5.1070669254465315</v>
      </c>
      <c r="D6" s="8">
        <f t="shared" si="0"/>
        <v>0.69943568732830386</v>
      </c>
      <c r="E6" s="8">
        <v>4.0791950310561162</v>
      </c>
      <c r="F6" s="8">
        <v>5.8229852774632036</v>
      </c>
      <c r="G6" s="8">
        <v>1.5994788141227474</v>
      </c>
    </row>
    <row r="7" spans="1:7" ht="13.5" thickBot="1" x14ac:dyDescent="0.25">
      <c r="A7" s="12" t="s">
        <v>55</v>
      </c>
      <c r="B7" s="13">
        <v>-17.682800998802136</v>
      </c>
      <c r="C7" s="13">
        <v>-18.769005364544554</v>
      </c>
      <c r="D7" s="13">
        <f t="shared" si="0"/>
        <v>-1.0862043657424181</v>
      </c>
      <c r="E7" s="13">
        <v>0.80619701632626573</v>
      </c>
      <c r="F7" s="13">
        <v>-22.783599766355067</v>
      </c>
      <c r="G7" s="13">
        <v>-7.9453683446721044</v>
      </c>
    </row>
    <row r="10" spans="1:7" x14ac:dyDescent="0.2">
      <c r="A10" s="6"/>
      <c r="B10" s="2"/>
      <c r="F10" s="7"/>
    </row>
    <row r="11" spans="1:7" x14ac:dyDescent="0.2">
      <c r="A11" s="6"/>
      <c r="B11" s="2"/>
    </row>
    <row r="12" spans="1:7" x14ac:dyDescent="0.2">
      <c r="A12" s="4"/>
      <c r="B12" s="2"/>
    </row>
    <row r="13" spans="1:7" x14ac:dyDescent="0.2">
      <c r="A13" s="4"/>
      <c r="B13" s="2"/>
    </row>
    <row r="14" spans="1:7" x14ac:dyDescent="0.2">
      <c r="A14" s="4"/>
      <c r="B14" s="2"/>
    </row>
    <row r="15" spans="1:7" x14ac:dyDescent="0.2">
      <c r="A15" s="2"/>
      <c r="B15" s="2"/>
    </row>
    <row r="16" spans="1:7" x14ac:dyDescent="0.2">
      <c r="A16" s="4"/>
      <c r="B16" s="2"/>
    </row>
    <row r="17" spans="1:6" x14ac:dyDescent="0.2">
      <c r="A17" s="4"/>
      <c r="B17" s="2"/>
    </row>
    <row r="18" spans="1:6" x14ac:dyDescent="0.2">
      <c r="A18" s="4"/>
    </row>
    <row r="19" spans="1:6" x14ac:dyDescent="0.2">
      <c r="A19" s="4"/>
    </row>
    <row r="20" spans="1:6" x14ac:dyDescent="0.2">
      <c r="A20" s="4"/>
    </row>
    <row r="21" spans="1:6" x14ac:dyDescent="0.2">
      <c r="A21" s="4"/>
    </row>
    <row r="22" spans="1:6" x14ac:dyDescent="0.2">
      <c r="A22" s="2"/>
      <c r="B22" s="3"/>
      <c r="C22" s="3"/>
      <c r="D22" s="3"/>
      <c r="E22" s="3"/>
      <c r="F22" s="3"/>
    </row>
    <row r="23" spans="1:6" x14ac:dyDescent="0.2">
      <c r="A23" s="2"/>
      <c r="B23" s="3"/>
      <c r="C23" s="3"/>
      <c r="D23" s="3"/>
      <c r="E23" s="3"/>
      <c r="F23" s="3"/>
    </row>
    <row r="24" spans="1:6" x14ac:dyDescent="0.2">
      <c r="A24" s="2"/>
    </row>
  </sheetData>
  <mergeCells count="1">
    <mergeCell ref="A1:G1"/>
  </mergeCells>
  <pageMargins left="0.75" right="0.75" top="1" bottom="1" header="0.5" footer="0.5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M13" sqref="M13"/>
    </sheetView>
  </sheetViews>
  <sheetFormatPr defaultRowHeight="12.75" x14ac:dyDescent="0.2"/>
  <cols>
    <col min="1" max="1" width="24.42578125" style="39" customWidth="1"/>
    <col min="2" max="9" width="16.140625" style="39" customWidth="1"/>
    <col min="10" max="16384" width="9.140625" style="39"/>
  </cols>
  <sheetData>
    <row r="1" spans="1:9" ht="17.25" thickBot="1" x14ac:dyDescent="0.35">
      <c r="A1" s="52" t="s">
        <v>67</v>
      </c>
      <c r="B1" s="52"/>
      <c r="C1" s="52"/>
      <c r="D1" s="52"/>
      <c r="E1" s="52"/>
      <c r="F1" s="52"/>
      <c r="G1" s="52"/>
      <c r="H1" s="52"/>
      <c r="I1" s="52"/>
    </row>
    <row r="2" spans="1:9" x14ac:dyDescent="0.2">
      <c r="A2" s="101"/>
      <c r="B2" s="111" t="s">
        <v>65</v>
      </c>
      <c r="C2" s="111"/>
      <c r="D2" s="111"/>
      <c r="E2" s="112"/>
      <c r="F2" s="111" t="s">
        <v>66</v>
      </c>
      <c r="G2" s="111"/>
      <c r="H2" s="111"/>
      <c r="I2" s="111"/>
    </row>
    <row r="3" spans="1:9" ht="26.25" thickBot="1" x14ac:dyDescent="0.25">
      <c r="A3" s="102"/>
      <c r="B3" s="109" t="s">
        <v>57</v>
      </c>
      <c r="C3" s="110" t="s">
        <v>56</v>
      </c>
      <c r="D3" s="110" t="s">
        <v>58</v>
      </c>
      <c r="E3" s="110" t="s">
        <v>101</v>
      </c>
      <c r="F3" s="109" t="s">
        <v>57</v>
      </c>
      <c r="G3" s="110" t="s">
        <v>56</v>
      </c>
      <c r="H3" s="110" t="s">
        <v>58</v>
      </c>
      <c r="I3" s="110" t="s">
        <v>101</v>
      </c>
    </row>
    <row r="4" spans="1:9" x14ac:dyDescent="0.2">
      <c r="A4" s="39" t="s">
        <v>59</v>
      </c>
      <c r="B4" s="103">
        <v>677.2073094429586</v>
      </c>
      <c r="C4" s="103">
        <v>753.77962149435768</v>
      </c>
      <c r="D4" s="103">
        <v>589.65313743125989</v>
      </c>
      <c r="E4" s="103">
        <v>784.41919306958664</v>
      </c>
      <c r="F4" s="104">
        <f t="shared" ref="F4:H8" si="0">B4/$B$9*100</f>
        <v>2.9449896032506846</v>
      </c>
      <c r="G4" s="104">
        <f t="shared" si="0"/>
        <v>3.2779816719182953</v>
      </c>
      <c r="H4" s="104">
        <f t="shared" si="0"/>
        <v>2.564240425413594</v>
      </c>
      <c r="I4" s="104">
        <f>E4/$B$9*100</f>
        <v>3.4112247992131355</v>
      </c>
    </row>
    <row r="5" spans="1:9" x14ac:dyDescent="0.2">
      <c r="A5" s="39" t="s">
        <v>60</v>
      </c>
      <c r="B5" s="103">
        <v>533.88212805455873</v>
      </c>
      <c r="C5" s="103">
        <v>609.05004168022867</v>
      </c>
      <c r="D5" s="103">
        <v>445.73707513922176</v>
      </c>
      <c r="E5" s="103">
        <v>635.80848776121786</v>
      </c>
      <c r="F5" s="105">
        <f t="shared" si="0"/>
        <v>2.3217075400076723</v>
      </c>
      <c r="G5" s="105">
        <f t="shared" si="0"/>
        <v>2.6485922635463655</v>
      </c>
      <c r="H5" s="105">
        <f t="shared" si="0"/>
        <v>1.9383887825253097</v>
      </c>
      <c r="I5" s="105">
        <f t="shared" ref="I5:I8" si="1">E5/$B$9*100</f>
        <v>2.7649574362325215</v>
      </c>
    </row>
    <row r="6" spans="1:9" x14ac:dyDescent="0.2">
      <c r="A6" s="39" t="s">
        <v>61</v>
      </c>
      <c r="B6" s="103">
        <v>199.74886838839984</v>
      </c>
      <c r="C6" s="103">
        <v>201.15326681412904</v>
      </c>
      <c r="D6" s="103">
        <v>200.33974929203816</v>
      </c>
      <c r="E6" s="103">
        <v>205.03439230836881</v>
      </c>
      <c r="F6" s="105">
        <f t="shared" si="0"/>
        <v>0.86865326534765652</v>
      </c>
      <c r="G6" s="105">
        <f t="shared" si="0"/>
        <v>0.8747606104765745</v>
      </c>
      <c r="H6" s="105">
        <f t="shared" si="0"/>
        <v>0.87122284499292868</v>
      </c>
      <c r="I6" s="105">
        <f t="shared" si="1"/>
        <v>0.89163856508525863</v>
      </c>
    </row>
    <row r="7" spans="1:9" x14ac:dyDescent="0.2">
      <c r="A7" s="39" t="s">
        <v>62</v>
      </c>
      <c r="B7" s="103">
        <v>-56.423687000000008</v>
      </c>
      <c r="C7" s="103">
        <v>-56.423687000000008</v>
      </c>
      <c r="D7" s="103">
        <v>-56.423687000000008</v>
      </c>
      <c r="E7" s="103">
        <v>-56.423687000000008</v>
      </c>
      <c r="F7" s="105">
        <f t="shared" si="0"/>
        <v>-0.24537120210464466</v>
      </c>
      <c r="G7" s="105">
        <f t="shared" si="0"/>
        <v>-0.24537120210464466</v>
      </c>
      <c r="H7" s="105">
        <f t="shared" si="0"/>
        <v>-0.24537120210464466</v>
      </c>
      <c r="I7" s="105">
        <f t="shared" si="1"/>
        <v>-0.24537120210464466</v>
      </c>
    </row>
    <row r="8" spans="1:9" x14ac:dyDescent="0.2">
      <c r="A8" s="39" t="s">
        <v>63</v>
      </c>
      <c r="B8" s="103">
        <v>0</v>
      </c>
      <c r="C8" s="103">
        <v>0</v>
      </c>
      <c r="D8" s="103">
        <v>0</v>
      </c>
      <c r="E8" s="103">
        <v>0</v>
      </c>
      <c r="F8" s="105">
        <f t="shared" si="0"/>
        <v>0</v>
      </c>
      <c r="G8" s="105">
        <f t="shared" si="0"/>
        <v>0</v>
      </c>
      <c r="H8" s="105">
        <f t="shared" si="0"/>
        <v>0</v>
      </c>
      <c r="I8" s="105">
        <f t="shared" si="1"/>
        <v>0</v>
      </c>
    </row>
    <row r="9" spans="1:9" ht="13.5" thickBot="1" x14ac:dyDescent="0.25">
      <c r="A9" s="53" t="s">
        <v>64</v>
      </c>
      <c r="B9" s="106">
        <v>22995.236000000001</v>
      </c>
      <c r="C9" s="106">
        <v>22918.6636879486</v>
      </c>
      <c r="D9" s="106">
        <v>23082.790172011697</v>
      </c>
      <c r="E9" s="106">
        <v>22888.02411637337</v>
      </c>
      <c r="F9" s="107" t="s">
        <v>14</v>
      </c>
      <c r="G9" s="107" t="s">
        <v>14</v>
      </c>
      <c r="H9" s="107"/>
      <c r="I9" s="107" t="s">
        <v>14</v>
      </c>
    </row>
    <row r="10" spans="1:9" x14ac:dyDescent="0.2">
      <c r="I10" s="108" t="s">
        <v>44</v>
      </c>
    </row>
  </sheetData>
  <mergeCells count="3">
    <mergeCell ref="F2:I2"/>
    <mergeCell ref="B2:D2"/>
    <mergeCell ref="A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3</vt:i4>
      </vt:variant>
    </vt:vector>
  </HeadingPairs>
  <TitlesOfParts>
    <vt:vector size="11" baseType="lpstr">
      <vt:lpstr>Tabuľka_1</vt:lpstr>
      <vt:lpstr>Tabuľka_2</vt:lpstr>
      <vt:lpstr>Tabuľka_3</vt:lpstr>
      <vt:lpstr>Tabuľka_4</vt:lpstr>
      <vt:lpstr>Graf_1</vt:lpstr>
      <vt:lpstr>Graf_2</vt:lpstr>
      <vt:lpstr>Graf_3</vt:lpstr>
      <vt:lpstr>Graf_4</vt:lpstr>
      <vt:lpstr>Graf_1!Oblasť_tlače</vt:lpstr>
      <vt:lpstr>Graf_2!Oblasť_tlače</vt:lpstr>
      <vt:lpstr>Graf_3!Oblasť_tlače</vt:lpstr>
    </vt:vector>
  </TitlesOfParts>
  <Company>Ministerstvo financií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Gabik Rastislav</dc:creator>
  <cp:lastModifiedBy>Antalicova Jana</cp:lastModifiedBy>
  <dcterms:created xsi:type="dcterms:W3CDTF">2016-08-23T09:49:10Z</dcterms:created>
  <dcterms:modified xsi:type="dcterms:W3CDTF">2017-07-24T12:41:55Z</dcterms:modified>
</cp:coreProperties>
</file>